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ROČENKY/Ročenka,standardy,hodnocení 2025/"/>
    </mc:Choice>
  </mc:AlternateContent>
  <xr:revisionPtr revIDLastSave="940" documentId="8_{49A4F05F-55F4-45E2-B1CA-846334CA3BA4}" xr6:coauthVersionLast="47" xr6:coauthVersionMax="47" xr10:uidLastSave="{7CF58BD1-2463-4C2F-8510-0FEDDF6F7DF0}"/>
  <bookViews>
    <workbookView xWindow="-108" yWindow="-108" windowWidth="23256" windowHeight="12456" xr2:uid="{00000000-000D-0000-FFFF-FFFF00000000}"/>
  </bookViews>
  <sheets>
    <sheet name="2025 podle typu knihoven" sheetId="18" r:id="rId1"/>
    <sheet name="2025 podle okresů" sheetId="19" r:id="rId2"/>
    <sheet name="2024-2025 srovnání" sheetId="20" r:id="rId3"/>
    <sheet name="Českolipsko" sheetId="11" r:id="rId4"/>
    <sheet name="Jablonecko" sheetId="15" r:id="rId5"/>
    <sheet name="Liberecko" sheetId="16" r:id="rId6"/>
    <sheet name="Semilsko" sheetId="14" r:id="rId7"/>
    <sheet name="Indikátory plnění standardů" sheetId="21" r:id="rId8"/>
  </sheets>
  <definedNames>
    <definedName name="_Hlk163211437" localSheetId="7">'Indikátory plnění standardů'!$A$5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5" l="1"/>
  <c r="Z20" i="19"/>
  <c r="Z19" i="19"/>
  <c r="Y19" i="19"/>
  <c r="Y20" i="19" s="1"/>
  <c r="V19" i="19"/>
  <c r="V20" i="19" s="1"/>
  <c r="U19" i="19"/>
  <c r="U20" i="19" s="1"/>
  <c r="T19" i="19"/>
  <c r="T20" i="19" s="1"/>
  <c r="Q19" i="19"/>
  <c r="Q20" i="19" s="1"/>
  <c r="N19" i="19"/>
  <c r="N20" i="19" s="1"/>
  <c r="L19" i="19"/>
  <c r="L20" i="19" s="1"/>
  <c r="J19" i="19"/>
  <c r="J20" i="19" s="1"/>
  <c r="H19" i="19"/>
  <c r="H20" i="19" s="1"/>
  <c r="F19" i="19"/>
  <c r="F20" i="19" s="1"/>
  <c r="C19" i="19"/>
  <c r="C20" i="19" s="1"/>
  <c r="J6" i="16" l="1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5" i="16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5" i="14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5" i="16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5" i="15"/>
  <c r="J6" i="15" l="1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5" i="15"/>
  <c r="L6" i="11" l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5" i="11"/>
  <c r="C5" i="15" l="1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28" i="16" l="1"/>
  <c r="I38" i="15" l="1"/>
  <c r="I39" i="15" s="1"/>
  <c r="I49" i="11" l="1"/>
  <c r="I62" i="16" l="1"/>
  <c r="I70" i="14"/>
  <c r="C48" i="11" l="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5" i="14"/>
  <c r="H26" i="18"/>
  <c r="H27" i="18" s="1"/>
  <c r="H17" i="18"/>
  <c r="H18" i="18" s="1"/>
  <c r="H8" i="18"/>
  <c r="H9" i="18" s="1"/>
  <c r="J26" i="18"/>
  <c r="J27" i="18" s="1"/>
  <c r="F26" i="18"/>
  <c r="F27" i="18" s="1"/>
  <c r="J17" i="18"/>
  <c r="J18" i="18" s="1"/>
  <c r="J8" i="18"/>
  <c r="J9" i="18" s="1"/>
  <c r="Z26" i="18"/>
  <c r="Z27" i="18" s="1"/>
  <c r="Z17" i="18"/>
  <c r="Z18" i="18" s="1"/>
  <c r="Z8" i="18"/>
  <c r="Z9" i="18" s="1"/>
  <c r="Z8" i="19"/>
  <c r="Z9" i="19" s="1"/>
  <c r="J8" i="19"/>
  <c r="J9" i="19" s="1"/>
  <c r="H8" i="19"/>
  <c r="H9" i="19" s="1"/>
  <c r="M62" i="16"/>
  <c r="M63" i="16" s="1"/>
  <c r="M70" i="14"/>
  <c r="M71" i="14" s="1"/>
  <c r="AE70" i="14"/>
  <c r="AE71" i="14" s="1"/>
  <c r="M38" i="15"/>
  <c r="M39" i="15" s="1"/>
  <c r="AE62" i="16"/>
  <c r="AE63" i="16" s="1"/>
  <c r="M49" i="11"/>
  <c r="M50" i="11" s="1"/>
  <c r="I50" i="11" l="1"/>
  <c r="I71" i="14"/>
  <c r="I63" i="16"/>
  <c r="AE39" i="15"/>
  <c r="AE49" i="11"/>
  <c r="AE50" i="11" s="1"/>
  <c r="G49" i="11"/>
  <c r="G50" i="11" s="1"/>
  <c r="C8" i="18"/>
  <c r="L17" i="18" l="1"/>
  <c r="L18" i="18" s="1"/>
  <c r="AB70" i="14" l="1"/>
  <c r="AB71" i="14" s="1"/>
  <c r="AB62" i="16"/>
  <c r="AB63" i="16" s="1"/>
  <c r="AB38" i="15"/>
  <c r="AB39" i="15" s="1"/>
  <c r="Y8" i="19"/>
  <c r="Y9" i="19" s="1"/>
  <c r="Y26" i="18"/>
  <c r="Y27" i="18" s="1"/>
  <c r="Y17" i="18"/>
  <c r="Y18" i="18" s="1"/>
  <c r="Y8" i="18"/>
  <c r="Y9" i="18" s="1"/>
  <c r="AB49" i="11"/>
  <c r="AB50" i="11" s="1"/>
  <c r="X49" i="11"/>
  <c r="X50" i="11" s="1"/>
  <c r="Y49" i="11"/>
  <c r="Y50" i="11" s="1"/>
  <c r="O49" i="11" l="1"/>
  <c r="O50" i="11" s="1"/>
  <c r="O38" i="15"/>
  <c r="O39" i="15" s="1"/>
  <c r="W62" i="16" l="1"/>
  <c r="X38" i="15" l="1"/>
  <c r="X39" i="15" s="1"/>
  <c r="C8" i="19" l="1"/>
  <c r="C9" i="19" s="1"/>
  <c r="V8" i="19" l="1"/>
  <c r="V9" i="19" s="1"/>
  <c r="U8" i="19"/>
  <c r="U9" i="19" s="1"/>
  <c r="T8" i="19"/>
  <c r="T9" i="19" s="1"/>
  <c r="Q8" i="19"/>
  <c r="Q9" i="19" s="1"/>
  <c r="N8" i="19"/>
  <c r="N9" i="19" s="1"/>
  <c r="L8" i="19"/>
  <c r="L9" i="19" s="1"/>
  <c r="F8" i="19"/>
  <c r="F9" i="19" s="1"/>
  <c r="V26" i="18"/>
  <c r="V27" i="18" s="1"/>
  <c r="U26" i="18"/>
  <c r="U27" i="18" s="1"/>
  <c r="T26" i="18"/>
  <c r="T27" i="18" s="1"/>
  <c r="Q26" i="18"/>
  <c r="Q27" i="18" s="1"/>
  <c r="N26" i="18"/>
  <c r="N27" i="18" s="1"/>
  <c r="L26" i="18"/>
  <c r="L27" i="18" s="1"/>
  <c r="C26" i="18"/>
  <c r="C27" i="18" s="1"/>
  <c r="V17" i="18"/>
  <c r="V18" i="18" s="1"/>
  <c r="U17" i="18"/>
  <c r="U18" i="18" s="1"/>
  <c r="T17" i="18"/>
  <c r="T18" i="18" s="1"/>
  <c r="Q17" i="18"/>
  <c r="Q18" i="18" s="1"/>
  <c r="N17" i="18"/>
  <c r="N18" i="18" s="1"/>
  <c r="F17" i="18"/>
  <c r="F18" i="18" s="1"/>
  <c r="C17" i="18"/>
  <c r="C18" i="18" s="1"/>
  <c r="X62" i="16" l="1"/>
  <c r="X63" i="16" s="1"/>
  <c r="O62" i="16"/>
  <c r="O63" i="16" s="1"/>
  <c r="W38" i="15" l="1"/>
  <c r="W39" i="15" s="1"/>
  <c r="V8" i="18" l="1"/>
  <c r="V9" i="18" s="1"/>
  <c r="U8" i="18"/>
  <c r="U9" i="18" s="1"/>
  <c r="T8" i="18"/>
  <c r="T9" i="18" s="1"/>
  <c r="Q8" i="18"/>
  <c r="Q9" i="18" s="1"/>
  <c r="N8" i="18"/>
  <c r="N9" i="18" s="1"/>
  <c r="L8" i="18"/>
  <c r="L9" i="18" s="1"/>
  <c r="F8" i="18"/>
  <c r="F9" i="18" s="1"/>
  <c r="C9" i="18"/>
  <c r="W49" i="11"/>
  <c r="W50" i="11" s="1"/>
  <c r="D49" i="11"/>
  <c r="D50" i="11" s="1"/>
  <c r="Y62" i="16" l="1"/>
  <c r="Y63" i="16" s="1"/>
  <c r="T62" i="16"/>
  <c r="T63" i="16" s="1"/>
  <c r="Q62" i="16"/>
  <c r="Q63" i="16" s="1"/>
  <c r="G62" i="16"/>
  <c r="G63" i="16" s="1"/>
  <c r="D62" i="16"/>
  <c r="D63" i="16" s="1"/>
  <c r="Y38" i="15"/>
  <c r="Y39" i="15" s="1"/>
  <c r="T38" i="15"/>
  <c r="T39" i="15" s="1"/>
  <c r="Q38" i="15"/>
  <c r="Q39" i="15" s="1"/>
  <c r="G38" i="15"/>
  <c r="G39" i="15" s="1"/>
  <c r="D38" i="15"/>
  <c r="D39" i="15" s="1"/>
  <c r="T49" i="11" l="1"/>
  <c r="T50" i="11" s="1"/>
  <c r="Q49" i="11"/>
  <c r="Q50" i="11" s="1"/>
  <c r="W63" i="16"/>
  <c r="Y70" i="14" l="1"/>
  <c r="Y71" i="14" s="1"/>
  <c r="T70" i="14"/>
  <c r="T71" i="14" s="1"/>
  <c r="Q70" i="14" l="1"/>
  <c r="Q71" i="14" s="1"/>
  <c r="W70" i="14"/>
  <c r="W71" i="14" s="1"/>
  <c r="X70" i="14"/>
  <c r="X71" i="14" s="1"/>
  <c r="O70" i="14" l="1"/>
  <c r="O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<sst xmlns="http://schemas.openxmlformats.org/spreadsheetml/2006/main" count="841" uniqueCount="340">
  <si>
    <t>Počet obyvatel</t>
  </si>
  <si>
    <t>Provozní doba</t>
  </si>
  <si>
    <t>Knihovní fond</t>
  </si>
  <si>
    <t>Přístup k internetu</t>
  </si>
  <si>
    <t>Katalog na internetu</t>
  </si>
  <si>
    <t>Standard</t>
  </si>
  <si>
    <t>Dosahuje minima ano/ne</t>
  </si>
  <si>
    <t>Náklady na knihovní fond</t>
  </si>
  <si>
    <t>% obměny knihovního fondu</t>
  </si>
  <si>
    <t>Skutečnost</t>
  </si>
  <si>
    <t>Alšovice</t>
  </si>
  <si>
    <t>Bratříkov</t>
  </si>
  <si>
    <t>Držkov</t>
  </si>
  <si>
    <t>Frýdštejn</t>
  </si>
  <si>
    <t>Huť</t>
  </si>
  <si>
    <t>Janov nad Nisou</t>
  </si>
  <si>
    <t>Josefův Důl</t>
  </si>
  <si>
    <t>Koberovy</t>
  </si>
  <si>
    <t>Líšný</t>
  </si>
  <si>
    <t>Loužnice</t>
  </si>
  <si>
    <t>Malá Skála</t>
  </si>
  <si>
    <t>Maršovice</t>
  </si>
  <si>
    <t>Radčice</t>
  </si>
  <si>
    <t>Rádlo</t>
  </si>
  <si>
    <t>Skuhrov</t>
  </si>
  <si>
    <t>Vlastiboř</t>
  </si>
  <si>
    <t>Zásada</t>
  </si>
  <si>
    <t>Zlatá Olešnice</t>
  </si>
  <si>
    <t>Bělá u Turnova</t>
  </si>
  <si>
    <t>Benešov</t>
  </si>
  <si>
    <t>Bozkov</t>
  </si>
  <si>
    <t>Bradlecká Lhota</t>
  </si>
  <si>
    <t>Bukovina</t>
  </si>
  <si>
    <t>Čistá u Horek</t>
  </si>
  <si>
    <t>Dolní Štěpanice</t>
  </si>
  <si>
    <t>Hnanice</t>
  </si>
  <si>
    <t>Horní Branná</t>
  </si>
  <si>
    <t>Chuchelna</t>
  </si>
  <si>
    <t>Jesenný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</si>
  <si>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</si>
  <si>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</si>
  <si>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</si>
  <si>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</si>
  <si>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</si>
  <si>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</si>
  <si>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</si>
  <si>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</si>
  <si>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</si>
  <si>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</si>
  <si>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</si>
  <si>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</si>
  <si>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</si>
  <si>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</si>
  <si>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</si>
  <si>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</si>
  <si>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</si>
  <si>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</si>
  <si>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</si>
  <si>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</si>
  <si>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</si>
  <si>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</si>
  <si>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</si>
  <si>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</si>
  <si>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</si>
  <si>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</si>
  <si>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</si>
  <si>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</si>
  <si>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</si>
  <si>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</si>
  <si>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</si>
  <si>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</si>
  <si>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</si>
  <si>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</si>
  <si>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Desná</t>
  </si>
  <si>
    <t>Smržovka</t>
  </si>
  <si>
    <t>Tanvald</t>
  </si>
  <si>
    <t>Velké Hamry</t>
  </si>
  <si>
    <t>Železný Brod</t>
  </si>
  <si>
    <t>Harrachov</t>
  </si>
  <si>
    <t>Jilemnice</t>
  </si>
  <si>
    <t>Turnov</t>
  </si>
  <si>
    <t>Standard - doporučené minimum hodin týdně</t>
  </si>
  <si>
    <t>Plavy</t>
  </si>
  <si>
    <t xml:space="preserve">Studijní místa pro uživatele
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</si>
  <si>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</si>
  <si>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</si>
  <si>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</si>
  <si>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>Knihovna</t>
  </si>
  <si>
    <t>Jenišovice</t>
  </si>
  <si>
    <t>Jílové u Držkova</t>
  </si>
  <si>
    <t>Jistebsko/Krásná</t>
  </si>
  <si>
    <t>Kořenov</t>
  </si>
  <si>
    <t>Nová Ves nad Nisou</t>
  </si>
  <si>
    <t>Bělá</t>
  </si>
  <si>
    <t>Benecko (Mrklov)</t>
  </si>
  <si>
    <t>Bystrá nad Jizerou</t>
  </si>
  <si>
    <t>Horka u Staré Paky</t>
  </si>
  <si>
    <t>Hrubá Skála</t>
  </si>
  <si>
    <t>Jestřabí v Krkonoších</t>
  </si>
  <si>
    <t>Kundratice</t>
  </si>
  <si>
    <t>Nová Ves nad Popelkou</t>
  </si>
  <si>
    <t>Roztoky u Jilemnice</t>
  </si>
  <si>
    <t>Víchová nad Jizerou</t>
  </si>
  <si>
    <t>Žandov</t>
  </si>
  <si>
    <t>Zákupy</t>
  </si>
  <si>
    <t>Zahrádky</t>
  </si>
  <si>
    <t>Volfartice</t>
  </si>
  <si>
    <t>Velký Valtinov</t>
  </si>
  <si>
    <t>Tuhaň</t>
  </si>
  <si>
    <t>Tachov</t>
  </si>
  <si>
    <t>Svor</t>
  </si>
  <si>
    <t>Svojkov</t>
  </si>
  <si>
    <t>Stvolínky</t>
  </si>
  <si>
    <t>Stružnice</t>
  </si>
  <si>
    <t>Sosnová</t>
  </si>
  <si>
    <t>Slunečná</t>
  </si>
  <si>
    <t>Sloup v Čechách</t>
  </si>
  <si>
    <t>Skalice</t>
  </si>
  <si>
    <t>Prysk</t>
  </si>
  <si>
    <t>Provodín</t>
  </si>
  <si>
    <t>Polevsko</t>
  </si>
  <si>
    <t>Pertoltice pod Ralskem</t>
  </si>
  <si>
    <t>Okrouhlá</t>
  </si>
  <si>
    <t>Okna</t>
  </si>
  <si>
    <t>Nový Oldřichov</t>
  </si>
  <si>
    <t>Noviny pod Ralskem</t>
  </si>
  <si>
    <t>Mařenice</t>
  </si>
  <si>
    <t>Kuřívody</t>
  </si>
  <si>
    <t>Kravaře</t>
  </si>
  <si>
    <t>Jestřebí</t>
  </si>
  <si>
    <t>Chlum</t>
  </si>
  <si>
    <t>Horní Police</t>
  </si>
  <si>
    <t>Holany</t>
  </si>
  <si>
    <t>Dubnice</t>
  </si>
  <si>
    <t>Dubá</t>
  </si>
  <si>
    <t>Deštná</t>
  </si>
  <si>
    <t>Břevniště</t>
  </si>
  <si>
    <t>Brniště</t>
  </si>
  <si>
    <t>Bezděz</t>
  </si>
  <si>
    <t>Stráž pod Ralskem</t>
  </si>
  <si>
    <t>Nový Bor</t>
  </si>
  <si>
    <t>Mimoň</t>
  </si>
  <si>
    <t>Kamenický Šenov</t>
  </si>
  <si>
    <t>Doksy</t>
  </si>
  <si>
    <t>Cvikov</t>
  </si>
  <si>
    <t>Žďárek</t>
  </si>
  <si>
    <t>Zdislava</t>
  </si>
  <si>
    <t>Všelibice</t>
  </si>
  <si>
    <t>Vlastibořice</t>
  </si>
  <si>
    <t>Vítkov</t>
  </si>
  <si>
    <t>Višňová</t>
  </si>
  <si>
    <t>Šimonovice</t>
  </si>
  <si>
    <t>Svijany</t>
  </si>
  <si>
    <t>Svijanský Újezd</t>
  </si>
  <si>
    <t>Světlá p. J. - Hodky</t>
  </si>
  <si>
    <t>Stráž nad Nisou</t>
  </si>
  <si>
    <t>Soběslavice</t>
  </si>
  <si>
    <t>Rynoltice</t>
  </si>
  <si>
    <t>Rozstání</t>
  </si>
  <si>
    <t>Radimovice</t>
  </si>
  <si>
    <t>Příšovice</t>
  </si>
  <si>
    <t>Proseč p. J.</t>
  </si>
  <si>
    <t>Pertoltice</t>
  </si>
  <si>
    <t>Pěnčín</t>
  </si>
  <si>
    <t>Paceřice</t>
  </si>
  <si>
    <t>Osečná</t>
  </si>
  <si>
    <t>Oldřichov v Hájích</t>
  </si>
  <si>
    <t>Nová Ves</t>
  </si>
  <si>
    <t>Lažany</t>
  </si>
  <si>
    <t>Lázně Libverda</t>
  </si>
  <si>
    <t>Kunratice</t>
  </si>
  <si>
    <t>Křižany</t>
  </si>
  <si>
    <t>Kryštofovo Údolí</t>
  </si>
  <si>
    <t>Krásný Les</t>
  </si>
  <si>
    <t>Kobyly</t>
  </si>
  <si>
    <t>Jeřmanice</t>
  </si>
  <si>
    <t>Janův Důl</t>
  </si>
  <si>
    <t>Horní Řasnice</t>
  </si>
  <si>
    <t>Hlavice</t>
  </si>
  <si>
    <t>Heřmanice</t>
  </si>
  <si>
    <t>Habartice</t>
  </si>
  <si>
    <t>Dolní Řasnice</t>
  </si>
  <si>
    <t>Dlouhý Most</t>
  </si>
  <si>
    <t>Dětřichov</t>
  </si>
  <si>
    <t>Černousy</t>
  </si>
  <si>
    <t>Bulovka</t>
  </si>
  <si>
    <t>Bílý Potok</t>
  </si>
  <si>
    <t>Bílý Kostel</t>
  </si>
  <si>
    <t>Bílá</t>
  </si>
  <si>
    <t>Raspenava</t>
  </si>
  <si>
    <t>Chrastava</t>
  </si>
  <si>
    <t>Chotyně</t>
  </si>
  <si>
    <t>Hejnice</t>
  </si>
  <si>
    <t>Frýdlant</t>
  </si>
  <si>
    <t>Český Dub</t>
  </si>
  <si>
    <t>% obnovy KF - standard 7%</t>
  </si>
  <si>
    <t>Počet akcí</t>
  </si>
  <si>
    <t xml:space="preserve">Kulturní a vzdělávací aktivity
</t>
  </si>
  <si>
    <t>Česká Lípa</t>
  </si>
  <si>
    <t>Počet míst</t>
  </si>
  <si>
    <t>Počet internetových stanic</t>
  </si>
  <si>
    <t>Jablonné v Podještědí</t>
  </si>
  <si>
    <t>Jablonec nad Nisou</t>
  </si>
  <si>
    <t>Lučany</t>
  </si>
  <si>
    <t>KVK v Liberci</t>
  </si>
  <si>
    <t>Hrádek nad Nisou</t>
  </si>
  <si>
    <t>Vratislavice</t>
  </si>
  <si>
    <t>Cetenov-Hrubý Lesnov</t>
  </si>
  <si>
    <t>Jindřichovice</t>
  </si>
  <si>
    <t>Semily</t>
  </si>
  <si>
    <t>Jablonec nad Jizerou</t>
  </si>
  <si>
    <t>Lomnice nad Popelkou</t>
  </si>
  <si>
    <t>Rokytnice nad Jizerou</t>
  </si>
  <si>
    <t>Vysoké nad Jizerou</t>
  </si>
  <si>
    <t>Veselá - Kotelsko</t>
  </si>
  <si>
    <t xml:space="preserve">Standard plní ze 65 knihoven </t>
  </si>
  <si>
    <t>Albrechtice v Jizerských h.</t>
  </si>
  <si>
    <t>Rychnov u Jablonce n. N.</t>
  </si>
  <si>
    <t>Hodkovice n. Mohelkou</t>
  </si>
  <si>
    <t>Nové Město p. Smrkem</t>
  </si>
  <si>
    <t>Rovensko p. Troskami</t>
  </si>
  <si>
    <t>Krajská knihovna / knihovna pověřená regionální funkcí</t>
  </si>
  <si>
    <t>% obnovy knihovního fondu</t>
  </si>
  <si>
    <t>Webová prezentace</t>
  </si>
  <si>
    <t>Plocha knihovny 
na 1000 obyvatel</t>
  </si>
  <si>
    <t xml:space="preserve">Standard plní ze 4 knihoven </t>
  </si>
  <si>
    <t>Standard plní ze 4 knihoven v %</t>
  </si>
  <si>
    <t xml:space="preserve">Standard plní z 57 knihoven </t>
  </si>
  <si>
    <t>Standard plní z 57 knihoven v %</t>
  </si>
  <si>
    <t>Standard plní ze 65 knihoven v %</t>
  </si>
  <si>
    <t>Profesionální knihovny</t>
  </si>
  <si>
    <t>Neprofesionální knihovny</t>
  </si>
  <si>
    <t>Českolipsko</t>
  </si>
  <si>
    <t>Jablonecko</t>
  </si>
  <si>
    <t>Liberecko</t>
  </si>
  <si>
    <t>Semilsko</t>
  </si>
  <si>
    <t>MK Česká Lípa</t>
  </si>
  <si>
    <t xml:space="preserve">MK Jablonec n. N. </t>
  </si>
  <si>
    <t>MK Semily</t>
  </si>
  <si>
    <t>Kvalifikace a vzdělávání pracovníků knihovny</t>
  </si>
  <si>
    <t>Měření spokojenosti uživatelů knihovny
ano-1/ne-0</t>
  </si>
  <si>
    <t>Kulturní a vzdělávací aktivity</t>
  </si>
  <si>
    <t>Měření spokojenosti uživatelů knihovny</t>
  </si>
  <si>
    <t>Okresy</t>
  </si>
  <si>
    <t xml:space="preserve">Kvalifikace a vzdělávání pracovníků knihovny
</t>
  </si>
  <si>
    <t xml:space="preserve">Standard plní ze 44 knihoven </t>
  </si>
  <si>
    <t>Standard plní ze 44 knihoven v %</t>
  </si>
  <si>
    <t xml:space="preserve">Standard plní ze 164 knihoven </t>
  </si>
  <si>
    <t>Standard plní ze 164 knihoven v %</t>
  </si>
  <si>
    <t>% zaměstnanců, kteří splnili standard</t>
  </si>
  <si>
    <t>Z 12 standardů plní</t>
  </si>
  <si>
    <t>Objem knihovního fondu - standard 
2-3 knihovní jednotky/1 obyv.</t>
  </si>
  <si>
    <t>Objem knihovního fondu</t>
  </si>
  <si>
    <t>Doporučený min. rozsah podle standardu</t>
  </si>
  <si>
    <t>Doporučený max. rozsah podle standardu</t>
  </si>
  <si>
    <t>Náklady na knihovní fond - standard 
30-55 Kč/1 obyv.</t>
  </si>
  <si>
    <t>Plnění vybraných doporučených standardů veřejných knihovnických a informačních služeb v knihovnách Libereckého kraje v roce 2025 podle typu knihoven</t>
  </si>
  <si>
    <t>Plnění vybraných doporučených standardů veřejných knihovnických a informačních služeb v knihovnách Libereckého kraje v roce 2025 podle okresů</t>
  </si>
  <si>
    <t>Plnění vybraných doporučených standardů veřejných knihovnických a informačních služeb v knihovnách Českolipska v roce 2025</t>
  </si>
  <si>
    <t>Plnění vybraných doporučených standardů veřejných knihovnických a informačních služeb v knihovnách Jablonecka v roce 2025</t>
  </si>
  <si>
    <t>Plnění vybraných doporučených standardů veřejných knihovnických a informačních služeb v knihovnách Liberecka v roce 2025</t>
  </si>
  <si>
    <t>Plnění vybraných doporučených standardů veřejných knihovnických a informačních služeb v knihovnách Semilska v roce 2025</t>
  </si>
  <si>
    <t>nehodnotit</t>
  </si>
  <si>
    <t xml:space="preserve">Standard plní ze 33 knihoven </t>
  </si>
  <si>
    <t>Standard plní ze 33 knihoven v %</t>
  </si>
  <si>
    <t>Standard rozsahu knihovního fondu je stanoven na 2–3 knihovní jednotky na obyvatele, přičemž minimální rozsah činí 2 500 jednotek.</t>
  </si>
  <si>
    <t xml:space="preserve">Standard plní ze 199 knihoven </t>
  </si>
  <si>
    <t>Standard plní ze 199 knihoven v %</t>
  </si>
  <si>
    <t xml:space="preserve">Standard plní ze 31 knihoven </t>
  </si>
  <si>
    <t>Standard plní ze 31 knihoven v %</t>
  </si>
  <si>
    <t>Standard měření spokojenosti uživatelů knihovny je hodnocen v pětiletých intervalech; uvedené výsledky představují vyhodnocení za období 2021–2025.</t>
  </si>
  <si>
    <t>Standard plní v roce 2024</t>
  </si>
  <si>
    <t>Standard plní v roce 2025</t>
  </si>
  <si>
    <t>Indikátory plnění standardů VKIS podle kategorií obcí</t>
  </si>
  <si>
    <t>Kategorie obce</t>
  </si>
  <si>
    <t>Do 500</t>
  </si>
  <si>
    <t>Do 1 000</t>
  </si>
  <si>
    <t>Do 3 000</t>
  </si>
  <si>
    <t>Do 5 000</t>
  </si>
  <si>
    <t>Do 10 000</t>
  </si>
  <si>
    <t>Do 20 000</t>
  </si>
  <si>
    <t>Do 40 000</t>
  </si>
  <si>
    <t>Nad 40 000</t>
  </si>
  <si>
    <t>Provozní doba pro veřejnost</t>
  </si>
  <si>
    <t>4-10 hodin týdně</t>
  </si>
  <si>
    <t>15-23</t>
  </si>
  <si>
    <t>23-28</t>
  </si>
  <si>
    <t>28-40</t>
  </si>
  <si>
    <t>40-45</t>
  </si>
  <si>
    <t>45-50</t>
  </si>
  <si>
    <t>50 a více</t>
  </si>
  <si>
    <t>30-55 Kč / 1 obyvatele obce</t>
  </si>
  <si>
    <t>Obnova knihovního fondu</t>
  </si>
  <si>
    <t>Plocha knihovny</t>
  </si>
  <si>
    <t>Nehodnotí se</t>
  </si>
  <si>
    <t>Studijní místa</t>
  </si>
  <si>
    <t>4 až 5</t>
  </si>
  <si>
    <t>6 až 8</t>
  </si>
  <si>
    <t>9 až 10</t>
  </si>
  <si>
    <t>10 až 18</t>
  </si>
  <si>
    <t>20 až 28</t>
  </si>
  <si>
    <t>28 až 70</t>
  </si>
  <si>
    <t>70 až 120</t>
  </si>
  <si>
    <t>120 a více</t>
  </si>
  <si>
    <t>Přístup k internetu</t>
  </si>
  <si>
    <t>1 až 2</t>
  </si>
  <si>
    <t>2 až 3</t>
  </si>
  <si>
    <t>3 až 4</t>
  </si>
  <si>
    <t>4 až 7</t>
  </si>
  <si>
    <t>7 až 10</t>
  </si>
  <si>
    <t>12 až 18</t>
  </si>
  <si>
    <t>18 a více</t>
  </si>
  <si>
    <t>Web knihovny</t>
  </si>
  <si>
    <t>Měly by splňovat všechny knihovny</t>
  </si>
  <si>
    <t>Nehod-notí se</t>
  </si>
  <si>
    <t>Vzdělávání pracovníků knihovny</t>
  </si>
  <si>
    <t>Pracovníci v knihovnách s rozsahem provozní doby menším než 15 hodin absolvují nejméně 8 hodin vzdělávání</t>
  </si>
  <si>
    <t>Pracovníci v knihovnách s rozsahem provozní doby větším než 15 hodin absolvují minimálně 48 hodin vzdělávání</t>
  </si>
  <si>
    <t>Aktivity knihoven</t>
  </si>
  <si>
    <t>4-6 akcí za rok</t>
  </si>
  <si>
    <t>20-40</t>
  </si>
  <si>
    <t>40-80</t>
  </si>
  <si>
    <t>80-150</t>
  </si>
  <si>
    <t>150-300</t>
  </si>
  <si>
    <t>300-600</t>
  </si>
  <si>
    <t>600-1100</t>
  </si>
  <si>
    <t>Zjišťuje se pravidelně každých 5 let pomocí standardizovaného dotazníku</t>
  </si>
  <si>
    <t>Měření spokojenosti</t>
  </si>
  <si>
    <t>Minimálně 7 % roční obnovy knihovního fondu novými přírůstky</t>
  </si>
  <si>
    <t>2-3 knihovní jednotky na obyvatele (minimální rozsah činí 2 500 jednotek)</t>
  </si>
  <si>
    <t>Srovnání plnění vybraných doporučených standardů veřejných knihovnických a informačních služeb v knihovnách Libereckého kraje v letech 2024 a 2025</t>
  </si>
  <si>
    <t>Celkem</t>
  </si>
  <si>
    <t>6-20</t>
  </si>
  <si>
    <t>5-15</t>
  </si>
  <si>
    <r>
      <t>Nejméně 60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/ 1 000 obyvatel</t>
    </r>
  </si>
  <si>
    <t>Plnění vybraných doporučených standardů veřejných knihovnických a informačních služeb v knihovnách Libereckého kraje v roce 2024 podle okresů</t>
  </si>
  <si>
    <t xml:space="preserve">Standard plní z 200 knihoven </t>
  </si>
  <si>
    <t>Standard plní z 200 knihoven v %</t>
  </si>
  <si>
    <t>Standard měření spokojenosti uživatelů knihovny je hodnocen v pětiletých intervalech; uvedené výsledky představují vyhodnocení pouze pro rok 2024.</t>
  </si>
  <si>
    <t>Standard měření spokojenosti uživatelů knihovny za rok 2024 představuje roční plnění standardu, zatímco údaje za rok 2025 vycházejí ze souhrnného vyhodnocení za pětileté období 2021–2025; z tohoto důvodu nejsou vzájemně plně srovnatelné.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</si>
</sst>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.0"/>
    <numFmt numFmtId="165" formatCode="_-* #,##0.0\ [$Kč-405]_-;\-* #,##0.0\ [$Kč-405]_-;_-* &quot;-&quot;??\ [$Kč-405]_-;_-@_-"/>
    <numFmt numFmtId="166" formatCode="0.0%"/>
    <numFmt numFmtId="167" formatCode="#,##0_ ;\-#,##0\ "/>
  </numFmts>
  <fonts count="17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2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4659260841701"/>
        <bgColor rgb="FFFFFFFF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BE4D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3">
    <xf numFmtId="165" fontId="0" fillId="0" borderId="0"/>
    <xf numFmtId="0" fontId="10" fillId="0" borderId="0"/>
    <xf numFmtId="44" fontId="16" fillId="0" borderId="0" applyFont="0" applyFill="0" applyBorder="0" applyAlignment="0" applyProtection="0"/>
  </cellStyleXfs>
  <cellXfs count="412">
    <xf numFmtId="165" fontId="0" fillId="0" borderId="0" xfId="0"/>
    <xf numFmtId="165" fontId="3" fillId="5" borderId="11" xfId="0" applyFont="1" applyFill="1" applyBorder="1" applyAlignment="1">
      <alignment vertical="center"/>
    </xf>
    <xf numFmtId="3" fontId="2" fillId="0" borderId="15" xfId="0" applyNumberFormat="1" applyFont="1" applyBorder="1"/>
    <xf numFmtId="1" fontId="1" fillId="5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Border="1" applyAlignment="1">
      <alignment horizontal="center" vertical="center"/>
    </xf>
    <xf numFmtId="3" fontId="2" fillId="0" borderId="7" xfId="0" applyNumberFormat="1" applyFont="1" applyBorder="1"/>
    <xf numFmtId="1" fontId="1" fillId="5" borderId="7" xfId="0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1" fillId="5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0" fillId="5" borderId="12" xfId="0" applyFill="1" applyBorder="1"/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1" fillId="6" borderId="7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7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ill="1" applyBorder="1" applyAlignment="1">
      <alignment horizontal="center" vertical="center" textRotation="90" wrapText="1"/>
    </xf>
    <xf numFmtId="0" fontId="0" fillId="0" borderId="6" xfId="0" applyNumberFormat="1" applyBorder="1" applyAlignment="1">
      <alignment horizontal="center" vertical="center" textRotation="90" wrapText="1"/>
    </xf>
    <xf numFmtId="0" fontId="0" fillId="0" borderId="5" xfId="0" applyNumberFormat="1" applyBorder="1" applyAlignment="1">
      <alignment horizontal="center" vertical="center" textRotation="90" wrapText="1"/>
    </xf>
    <xf numFmtId="0" fontId="0" fillId="3" borderId="6" xfId="0" applyNumberFormat="1" applyFill="1" applyBorder="1" applyAlignment="1">
      <alignment horizontal="center" vertical="center" textRotation="90" wrapText="1"/>
    </xf>
    <xf numFmtId="0" fontId="0" fillId="3" borderId="4" xfId="0" applyNumberFormat="1" applyFill="1" applyBorder="1" applyAlignment="1">
      <alignment horizontal="center" vertical="center" textRotation="90" wrapText="1"/>
    </xf>
    <xf numFmtId="0" fontId="0" fillId="3" borderId="5" xfId="0" applyNumberFormat="1" applyFill="1" applyBorder="1" applyAlignment="1">
      <alignment horizontal="center" vertical="center" textRotation="90" wrapText="1"/>
    </xf>
    <xf numFmtId="0" fontId="0" fillId="4" borderId="6" xfId="0" applyNumberFormat="1" applyFill="1" applyBorder="1" applyAlignment="1">
      <alignment horizontal="center" vertical="center" textRotation="90" wrapText="1"/>
    </xf>
    <xf numFmtId="0" fontId="0" fillId="4" borderId="4" xfId="0" applyNumberFormat="1" applyFill="1" applyBorder="1" applyAlignment="1">
      <alignment horizontal="center" vertical="center" textRotation="90" wrapText="1"/>
    </xf>
    <xf numFmtId="0" fontId="0" fillId="4" borderId="5" xfId="0" applyNumberFormat="1" applyFill="1" applyBorder="1" applyAlignment="1">
      <alignment horizontal="center" vertical="center" textRotation="90" wrapText="1"/>
    </xf>
    <xf numFmtId="0" fontId="0" fillId="8" borderId="6" xfId="0" applyNumberFormat="1" applyFill="1" applyBorder="1" applyAlignment="1">
      <alignment horizontal="center" vertical="center" textRotation="90" wrapText="1"/>
    </xf>
    <xf numFmtId="0" fontId="0" fillId="8" borderId="4" xfId="0" applyNumberFormat="1" applyFill="1" applyBorder="1" applyAlignment="1">
      <alignment horizontal="center" vertical="center" textRotation="90" wrapText="1"/>
    </xf>
    <xf numFmtId="0" fontId="0" fillId="8" borderId="5" xfId="0" applyNumberFormat="1" applyFill="1" applyBorder="1" applyAlignment="1">
      <alignment horizontal="center" vertical="center" textRotation="90" wrapText="1"/>
    </xf>
    <xf numFmtId="0" fontId="2" fillId="8" borderId="20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2" fillId="8" borderId="6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2" fillId="8" borderId="10" xfId="0" applyNumberFormat="1" applyFont="1" applyFill="1" applyBorder="1" applyAlignment="1">
      <alignment horizontal="center" vertical="center"/>
    </xf>
    <xf numFmtId="0" fontId="2" fillId="8" borderId="8" xfId="0" applyNumberFormat="1" applyFont="1" applyFill="1" applyBorder="1" applyAlignment="1">
      <alignment horizontal="center" vertical="center"/>
    </xf>
    <xf numFmtId="0" fontId="1" fillId="8" borderId="9" xfId="0" applyNumberFormat="1" applyFont="1" applyFill="1" applyBorder="1" applyAlignment="1">
      <alignment horizontal="center" vertical="center"/>
    </xf>
    <xf numFmtId="166" fontId="1" fillId="6" borderId="13" xfId="0" applyNumberFormat="1" applyFont="1" applyFill="1" applyBorder="1" applyAlignment="1">
      <alignment horizontal="center" vertical="center"/>
    </xf>
    <xf numFmtId="166" fontId="1" fillId="7" borderId="26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6" borderId="13" xfId="0" applyNumberFormat="1" applyFont="1" applyFill="1" applyBorder="1" applyAlignment="1">
      <alignment horizontal="center" vertical="center"/>
    </xf>
    <xf numFmtId="1" fontId="1" fillId="7" borderId="26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6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5" borderId="23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9" borderId="23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 applyAlignment="1">
      <alignment horizontal="center" vertical="center"/>
    </xf>
    <xf numFmtId="1" fontId="2" fillId="9" borderId="50" xfId="0" applyNumberFormat="1" applyFont="1" applyFill="1" applyBorder="1" applyAlignment="1">
      <alignment horizontal="center" vertical="center"/>
    </xf>
    <xf numFmtId="1" fontId="1" fillId="9" borderId="13" xfId="0" applyNumberFormat="1" applyFont="1" applyFill="1" applyBorder="1" applyAlignment="1">
      <alignment horizontal="center" vertical="center"/>
    </xf>
    <xf numFmtId="166" fontId="1" fillId="9" borderId="13" xfId="0" applyNumberFormat="1" applyFont="1" applyFill="1" applyBorder="1" applyAlignment="1">
      <alignment horizontal="center" vertical="center"/>
    </xf>
    <xf numFmtId="0" fontId="0" fillId="10" borderId="6" xfId="0" applyNumberFormat="1" applyFill="1" applyBorder="1" applyAlignment="1">
      <alignment horizontal="center" vertical="center" textRotation="90" wrapText="1"/>
    </xf>
    <xf numFmtId="0" fontId="0" fillId="10" borderId="4" xfId="0" applyNumberFormat="1" applyFill="1" applyBorder="1" applyAlignment="1">
      <alignment horizontal="center" vertical="center" textRotation="90" wrapText="1"/>
    </xf>
    <xf numFmtId="0" fontId="0" fillId="10" borderId="5" xfId="0" applyNumberFormat="1" applyFill="1" applyBorder="1" applyAlignment="1">
      <alignment horizontal="center" vertical="center" textRotation="90" wrapText="1"/>
    </xf>
    <xf numFmtId="0" fontId="2" fillId="10" borderId="20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/>
    </xf>
    <xf numFmtId="0" fontId="2" fillId="10" borderId="6" xfId="0" applyNumberFormat="1" applyFont="1" applyFill="1" applyBorder="1" applyAlignment="1">
      <alignment horizontal="center" vertical="center"/>
    </xf>
    <xf numFmtId="0" fontId="2" fillId="10" borderId="4" xfId="0" applyNumberFormat="1" applyFont="1" applyFill="1" applyBorder="1" applyAlignment="1">
      <alignment horizontal="center" vertical="center"/>
    </xf>
    <xf numFmtId="0" fontId="1" fillId="10" borderId="5" xfId="0" applyNumberFormat="1" applyFont="1" applyFill="1" applyBorder="1" applyAlignment="1">
      <alignment horizontal="center" vertical="center"/>
    </xf>
    <xf numFmtId="165" fontId="7" fillId="5" borderId="11" xfId="0" applyFont="1" applyFill="1" applyBorder="1" applyAlignment="1">
      <alignment vertical="center"/>
    </xf>
    <xf numFmtId="165" fontId="8" fillId="5" borderId="12" xfId="0" applyFont="1" applyFill="1" applyBorder="1"/>
    <xf numFmtId="1" fontId="9" fillId="6" borderId="13" xfId="0" applyNumberFormat="1" applyFont="1" applyFill="1" applyBorder="1" applyAlignment="1">
      <alignment horizontal="center" vertical="center"/>
    </xf>
    <xf numFmtId="1" fontId="9" fillId="7" borderId="26" xfId="0" applyNumberFormat="1" applyFont="1" applyFill="1" applyBorder="1" applyAlignment="1">
      <alignment horizontal="center" vertical="center"/>
    </xf>
    <xf numFmtId="1" fontId="9" fillId="9" borderId="26" xfId="0" applyNumberFormat="1" applyFont="1" applyFill="1" applyBorder="1" applyAlignment="1">
      <alignment horizontal="center" vertical="center"/>
    </xf>
    <xf numFmtId="166" fontId="9" fillId="6" borderId="13" xfId="0" applyNumberFormat="1" applyFont="1" applyFill="1" applyBorder="1" applyAlignment="1">
      <alignment horizontal="center" vertical="center"/>
    </xf>
    <xf numFmtId="166" fontId="9" fillId="7" borderId="26" xfId="0" applyNumberFormat="1" applyFont="1" applyFill="1" applyBorder="1" applyAlignment="1">
      <alignment horizontal="center" vertical="center"/>
    </xf>
    <xf numFmtId="166" fontId="9" fillId="9" borderId="26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0" borderId="10" xfId="0" applyNumberFormat="1" applyFont="1" applyFill="1" applyBorder="1" applyAlignment="1">
      <alignment horizontal="center" vertical="center"/>
    </xf>
    <xf numFmtId="0" fontId="2" fillId="10" borderId="8" xfId="0" applyNumberFormat="1" applyFont="1" applyFill="1" applyBorder="1" applyAlignment="1">
      <alignment horizontal="center" vertical="center"/>
    </xf>
    <xf numFmtId="0" fontId="1" fillId="10" borderId="9" xfId="0" applyNumberFormat="1" applyFont="1" applyFill="1" applyBorder="1" applyAlignment="1">
      <alignment horizontal="center" vertical="center"/>
    </xf>
    <xf numFmtId="0" fontId="0" fillId="12" borderId="30" xfId="0" applyNumberFormat="1" applyFill="1" applyBorder="1" applyAlignment="1">
      <alignment horizontal="center" vertical="center" textRotation="90" wrapText="1"/>
    </xf>
    <xf numFmtId="0" fontId="0" fillId="12" borderId="28" xfId="0" applyNumberFormat="1" applyFill="1" applyBorder="1" applyAlignment="1">
      <alignment horizontal="center" vertical="center" textRotation="90" wrapText="1"/>
    </xf>
    <xf numFmtId="0" fontId="0" fillId="12" borderId="18" xfId="0" applyNumberFormat="1" applyFill="1" applyBorder="1" applyAlignment="1">
      <alignment horizontal="center" vertical="center" textRotation="90" wrapText="1"/>
    </xf>
    <xf numFmtId="0" fontId="0" fillId="12" borderId="29" xfId="0" applyNumberFormat="1" applyFill="1" applyBorder="1" applyAlignment="1">
      <alignment horizontal="center" vertical="center" textRotation="90" wrapText="1"/>
    </xf>
    <xf numFmtId="164" fontId="2" fillId="12" borderId="20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164" fontId="0" fillId="12" borderId="28" xfId="0" applyNumberFormat="1" applyFill="1" applyBorder="1" applyAlignment="1" applyProtection="1">
      <alignment horizontal="center"/>
      <protection hidden="1"/>
    </xf>
    <xf numFmtId="0" fontId="1" fillId="12" borderId="2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1" fillId="12" borderId="4" xfId="0" applyNumberFormat="1" applyFont="1" applyFill="1" applyBorder="1" applyAlignment="1">
      <alignment horizontal="center" vertical="center"/>
    </xf>
    <xf numFmtId="164" fontId="0" fillId="12" borderId="4" xfId="0" applyNumberFormat="1" applyFill="1" applyBorder="1" applyAlignment="1" applyProtection="1">
      <alignment horizontal="center"/>
      <protection hidden="1"/>
    </xf>
    <xf numFmtId="0" fontId="1" fillId="12" borderId="5" xfId="0" applyNumberFormat="1" applyFont="1" applyFill="1" applyBorder="1" applyAlignment="1">
      <alignment horizontal="center" vertical="center"/>
    </xf>
    <xf numFmtId="0" fontId="1" fillId="12" borderId="8" xfId="0" applyNumberFormat="1" applyFont="1" applyFill="1" applyBorder="1" applyAlignment="1">
      <alignment horizontal="center" vertical="center"/>
    </xf>
    <xf numFmtId="164" fontId="0" fillId="12" borderId="18" xfId="0" applyNumberFormat="1" applyFill="1" applyBorder="1" applyAlignment="1" applyProtection="1">
      <alignment horizontal="center"/>
      <protection hidden="1"/>
    </xf>
    <xf numFmtId="0" fontId="1" fillId="12" borderId="9" xfId="0" applyNumberFormat="1" applyFont="1" applyFill="1" applyBorder="1" applyAlignment="1">
      <alignment horizontal="center" vertical="center"/>
    </xf>
    <xf numFmtId="164" fontId="0" fillId="12" borderId="8" xfId="0" applyNumberFormat="1" applyFill="1" applyBorder="1" applyAlignment="1" applyProtection="1">
      <alignment horizontal="center"/>
      <protection hidden="1"/>
    </xf>
    <xf numFmtId="0" fontId="0" fillId="12" borderId="51" xfId="0" applyNumberFormat="1" applyFill="1" applyBorder="1" applyAlignment="1">
      <alignment horizontal="center" vertical="center" textRotation="90" wrapText="1"/>
    </xf>
    <xf numFmtId="164" fontId="2" fillId="12" borderId="53" xfId="0" applyNumberFormat="1" applyFont="1" applyFill="1" applyBorder="1" applyAlignment="1">
      <alignment horizontal="center" vertical="center"/>
    </xf>
    <xf numFmtId="0" fontId="1" fillId="12" borderId="18" xfId="0" applyNumberFormat="1" applyFont="1" applyFill="1" applyBorder="1" applyAlignment="1">
      <alignment horizontal="center" vertical="center"/>
    </xf>
    <xf numFmtId="0" fontId="1" fillId="12" borderId="47" xfId="0" applyNumberFormat="1" applyFont="1" applyFill="1" applyBorder="1" applyAlignment="1">
      <alignment horizontal="center" vertical="center"/>
    </xf>
    <xf numFmtId="0" fontId="1" fillId="12" borderId="14" xfId="0" applyNumberFormat="1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horizontal="center" vertical="center"/>
    </xf>
    <xf numFmtId="166" fontId="9" fillId="8" borderId="13" xfId="0" applyNumberFormat="1" applyFont="1" applyFill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6" fontId="1" fillId="8" borderId="13" xfId="0" applyNumberFormat="1" applyFont="1" applyFill="1" applyBorder="1" applyAlignment="1">
      <alignment horizontal="center" vertical="center"/>
    </xf>
    <xf numFmtId="3" fontId="2" fillId="12" borderId="45" xfId="0" applyNumberFormat="1" applyFont="1" applyFill="1" applyBorder="1" applyAlignment="1">
      <alignment horizontal="center" vertical="center"/>
    </xf>
    <xf numFmtId="3" fontId="2" fillId="12" borderId="3" xfId="0" applyNumberFormat="1" applyFont="1" applyFill="1" applyBorder="1" applyAlignment="1">
      <alignment horizontal="center" vertical="center"/>
    </xf>
    <xf numFmtId="3" fontId="2" fillId="12" borderId="52" xfId="0" applyNumberFormat="1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>
      <alignment horizontal="center" vertical="center"/>
    </xf>
    <xf numFmtId="3" fontId="2" fillId="12" borderId="4" xfId="0" applyNumberFormat="1" applyFont="1" applyFill="1" applyBorder="1" applyAlignment="1">
      <alignment horizontal="center" vertical="center"/>
    </xf>
    <xf numFmtId="3" fontId="2" fillId="12" borderId="18" xfId="0" applyNumberFormat="1" applyFont="1" applyFill="1" applyBorder="1" applyAlignment="1">
      <alignment horizontal="center" vertical="center"/>
    </xf>
    <xf numFmtId="0" fontId="1" fillId="13" borderId="54" xfId="0" applyNumberFormat="1" applyFont="1" applyFill="1" applyBorder="1" applyAlignment="1">
      <alignment horizontal="center" vertical="center"/>
    </xf>
    <xf numFmtId="165" fontId="12" fillId="14" borderId="60" xfId="0" applyFont="1" applyFill="1" applyBorder="1" applyAlignment="1">
      <alignment horizontal="left" vertical="center" wrapText="1"/>
    </xf>
    <xf numFmtId="165" fontId="13" fillId="16" borderId="61" xfId="0" applyFont="1" applyFill="1" applyBorder="1" applyAlignment="1">
      <alignment horizontal="center" vertical="center" wrapText="1"/>
    </xf>
    <xf numFmtId="165" fontId="14" fillId="15" borderId="61" xfId="0" applyFont="1" applyFill="1" applyBorder="1" applyAlignment="1">
      <alignment horizontal="center" vertical="center" wrapText="1"/>
    </xf>
    <xf numFmtId="165" fontId="14" fillId="16" borderId="61" xfId="0" applyFont="1" applyFill="1" applyBorder="1" applyAlignment="1">
      <alignment horizontal="center" vertical="center" wrapText="1"/>
    </xf>
    <xf numFmtId="167" fontId="13" fillId="15" borderId="61" xfId="0" applyNumberFormat="1" applyFont="1" applyFill="1" applyBorder="1" applyAlignment="1">
      <alignment horizontal="center" vertical="center" wrapText="1"/>
    </xf>
    <xf numFmtId="1" fontId="13" fillId="15" borderId="61" xfId="0" applyNumberFormat="1" applyFont="1" applyFill="1" applyBorder="1" applyAlignment="1">
      <alignment horizontal="center" vertical="center" wrapText="1"/>
    </xf>
    <xf numFmtId="1" fontId="13" fillId="16" borderId="61" xfId="0" applyNumberFormat="1" applyFont="1" applyFill="1" applyBorder="1" applyAlignment="1">
      <alignment horizontal="center" vertical="center" wrapText="1"/>
    </xf>
    <xf numFmtId="1" fontId="14" fillId="15" borderId="61" xfId="0" applyNumberFormat="1" applyFont="1" applyFill="1" applyBorder="1" applyAlignment="1">
      <alignment horizontal="center" vertical="center" wrapText="1"/>
    </xf>
    <xf numFmtId="1" fontId="14" fillId="16" borderId="6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3" fillId="5" borderId="11" xfId="0" applyFont="1" applyFill="1" applyBorder="1" applyAlignment="1">
      <alignment horizontal="left" vertical="center"/>
    </xf>
    <xf numFmtId="44" fontId="14" fillId="15" borderId="61" xfId="2" applyFont="1" applyFill="1" applyBorder="1" applyAlignment="1">
      <alignment horizontal="center" vertical="center" wrapText="1"/>
    </xf>
    <xf numFmtId="49" fontId="14" fillId="15" borderId="61" xfId="2" applyNumberFormat="1" applyFont="1" applyFill="1" applyBorder="1" applyAlignment="1">
      <alignment horizontal="center" vertical="center" wrapText="1"/>
    </xf>
    <xf numFmtId="49" fontId="14" fillId="15" borderId="61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1" fontId="9" fillId="10" borderId="13" xfId="0" applyNumberFormat="1" applyFont="1" applyFill="1" applyBorder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166" fontId="9" fillId="12" borderId="11" xfId="0" applyNumberFormat="1" applyFont="1" applyFill="1" applyBorder="1" applyAlignment="1">
      <alignment horizontal="center" vertical="center"/>
    </xf>
    <xf numFmtId="166" fontId="9" fillId="12" borderId="35" xfId="0" applyNumberFormat="1" applyFont="1" applyFill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26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  <xf numFmtId="166" fontId="9" fillId="10" borderId="13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12" borderId="11" xfId="0" applyNumberFormat="1" applyFont="1" applyFill="1" applyBorder="1" applyAlignment="1">
      <alignment horizontal="center" vertical="center"/>
    </xf>
    <xf numFmtId="1" fontId="9" fillId="12" borderId="35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 applyProtection="1">
      <alignment horizontal="center" vertical="center"/>
      <protection hidden="1"/>
    </xf>
    <xf numFmtId="1" fontId="9" fillId="12" borderId="26" xfId="0" applyNumberFormat="1" applyFont="1" applyFill="1" applyBorder="1" applyAlignment="1" applyProtection="1">
      <alignment horizontal="center" vertical="center"/>
      <protection hidden="1"/>
    </xf>
    <xf numFmtId="166" fontId="9" fillId="12" borderId="49" xfId="0" applyNumberFormat="1" applyFont="1" applyFill="1" applyBorder="1" applyAlignment="1">
      <alignment horizontal="center" vertical="center"/>
    </xf>
    <xf numFmtId="166" fontId="9" fillId="12" borderId="49" xfId="0" applyNumberFormat="1" applyFont="1" applyFill="1" applyBorder="1" applyAlignment="1" applyProtection="1">
      <alignment horizontal="center" vertical="center"/>
      <protection hidden="1"/>
    </xf>
    <xf numFmtId="166" fontId="9" fillId="12" borderId="26" xfId="0" applyNumberFormat="1" applyFont="1" applyFill="1" applyBorder="1" applyAlignment="1" applyProtection="1">
      <alignment horizontal="center" vertical="center"/>
      <protection hidden="1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10" borderId="19" xfId="0" applyNumberFormat="1" applyFont="1" applyFill="1" applyBorder="1" applyAlignment="1">
      <alignment horizontal="center" vertical="center"/>
    </xf>
    <xf numFmtId="1" fontId="2" fillId="10" borderId="41" xfId="0" applyNumberFormat="1" applyFont="1" applyFill="1" applyBorder="1" applyAlignment="1">
      <alignment horizontal="center" vertical="center"/>
    </xf>
    <xf numFmtId="1" fontId="2" fillId="10" borderId="1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" fontId="2" fillId="12" borderId="42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3" xfId="0" applyNumberFormat="1" applyFont="1" applyFill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/>
    </xf>
    <xf numFmtId="1" fontId="2" fillId="4" borderId="42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2" fillId="10" borderId="42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horizontal="center" vertical="center"/>
    </xf>
    <xf numFmtId="1" fontId="2" fillId="10" borderId="44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12" borderId="19" xfId="0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41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12" borderId="43" xfId="0" applyNumberFormat="1" applyFont="1" applyFill="1" applyBorder="1" applyAlignment="1">
      <alignment horizontal="center" vertical="center"/>
    </xf>
    <xf numFmtId="1" fontId="0" fillId="12" borderId="48" xfId="0" applyNumberFormat="1" applyFill="1" applyBorder="1" applyAlignment="1" applyProtection="1">
      <alignment horizontal="center" vertical="center"/>
      <protection hidden="1"/>
    </xf>
    <xf numFmtId="1" fontId="0" fillId="12" borderId="44" xfId="0" applyNumberFormat="1" applyFill="1" applyBorder="1" applyAlignment="1" applyProtection="1">
      <alignment horizontal="center" vertical="center"/>
      <protection hidden="1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12" borderId="33" xfId="0" applyNumberFormat="1" applyFont="1" applyFill="1" applyBorder="1" applyAlignment="1">
      <alignment horizontal="center" vertical="center"/>
    </xf>
    <xf numFmtId="0" fontId="3" fillId="12" borderId="34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19" xfId="0" applyNumberFormat="1" applyFont="1" applyFill="1" applyBorder="1" applyAlignment="1">
      <alignment horizontal="center" vertical="center" wrapText="1"/>
    </xf>
    <xf numFmtId="0" fontId="3" fillId="12" borderId="3" xfId="0" applyNumberFormat="1" applyFont="1" applyFill="1" applyBorder="1" applyAlignment="1">
      <alignment horizontal="center" vertical="center" wrapText="1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12" borderId="33" xfId="0" applyNumberFormat="1" applyFont="1" applyFill="1" applyBorder="1" applyAlignment="1">
      <alignment horizontal="center" vertical="center"/>
    </xf>
    <xf numFmtId="1" fontId="2" fillId="12" borderId="45" xfId="0" applyNumberFormat="1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12" borderId="34" xfId="0" applyNumberFormat="1" applyFont="1" applyFill="1" applyBorder="1" applyAlignment="1">
      <alignment horizontal="center" vertical="center"/>
    </xf>
    <xf numFmtId="1" fontId="0" fillId="12" borderId="47" xfId="0" applyNumberFormat="1" applyFill="1" applyBorder="1" applyAlignment="1" applyProtection="1">
      <alignment horizontal="center" vertical="center"/>
      <protection hidden="1"/>
    </xf>
    <xf numFmtId="1" fontId="0" fillId="12" borderId="31" xfId="0" applyNumberFormat="1" applyFill="1" applyBorder="1" applyAlignment="1" applyProtection="1">
      <alignment horizontal="center" vertical="center"/>
      <protection hidden="1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1" fontId="2" fillId="12" borderId="41" xfId="0" applyNumberFormat="1" applyFont="1" applyFill="1" applyBorder="1" applyAlignment="1">
      <alignment horizontal="center" vertical="center"/>
    </xf>
    <xf numFmtId="1" fontId="0" fillId="12" borderId="14" xfId="0" applyNumberFormat="1" applyFill="1" applyBorder="1" applyAlignment="1" applyProtection="1">
      <alignment horizontal="center" vertical="center"/>
      <protection hidden="1"/>
    </xf>
    <xf numFmtId="1" fontId="0" fillId="12" borderId="17" xfId="0" applyNumberFormat="1" applyFill="1" applyBorder="1" applyAlignment="1" applyProtection="1">
      <alignment horizontal="center" vertical="center"/>
      <protection hidden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6" borderId="21" xfId="0" applyNumberFormat="1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horizontal="center" vertical="center" wrapText="1"/>
    </xf>
    <xf numFmtId="0" fontId="3" fillId="7" borderId="21" xfId="0" applyNumberFormat="1" applyFont="1" applyFill="1" applyBorder="1" applyAlignment="1">
      <alignment horizontal="center" vertical="center" wrapText="1"/>
    </xf>
    <xf numFmtId="0" fontId="3" fillId="7" borderId="22" xfId="0" applyNumberFormat="1" applyFont="1" applyFill="1" applyBorder="1" applyAlignment="1">
      <alignment horizontal="center" vertical="center" wrapText="1"/>
    </xf>
    <xf numFmtId="0" fontId="3" fillId="10" borderId="2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25" xfId="0" applyNumberFormat="1" applyFont="1" applyFill="1" applyBorder="1" applyAlignment="1">
      <alignment horizontal="center" vertical="center" wrapText="1"/>
    </xf>
    <xf numFmtId="0" fontId="3" fillId="10" borderId="38" xfId="0" applyNumberFormat="1" applyFont="1" applyFill="1" applyBorder="1" applyAlignment="1">
      <alignment horizontal="center" vertical="center" wrapText="1"/>
    </xf>
    <xf numFmtId="0" fontId="3" fillId="10" borderId="36" xfId="0" applyNumberFormat="1" applyFont="1" applyFill="1" applyBorder="1" applyAlignment="1">
      <alignment horizontal="center" vertical="center" wrapText="1"/>
    </xf>
    <xf numFmtId="0" fontId="3" fillId="10" borderId="37" xfId="0" applyNumberFormat="1" applyFont="1" applyFill="1" applyBorder="1" applyAlignment="1">
      <alignment horizontal="center" vertical="center" wrapText="1"/>
    </xf>
    <xf numFmtId="0" fontId="3" fillId="12" borderId="41" xfId="0" applyNumberFormat="1" applyFont="1" applyFill="1" applyBorder="1" applyAlignment="1">
      <alignment horizontal="center" vertical="center" wrapText="1"/>
    </xf>
    <xf numFmtId="0" fontId="3" fillId="12" borderId="48" xfId="0" applyNumberFormat="1" applyFont="1" applyFill="1" applyBorder="1" applyAlignment="1">
      <alignment horizontal="center" vertical="center" wrapText="1"/>
    </xf>
    <xf numFmtId="0" fontId="3" fillId="12" borderId="44" xfId="0" applyNumberFormat="1" applyFont="1" applyFill="1" applyBorder="1" applyAlignment="1">
      <alignment horizontal="center" vertical="center" wrapText="1"/>
    </xf>
    <xf numFmtId="1" fontId="2" fillId="4" borderId="33" xfId="0" applyNumberFormat="1" applyFont="1" applyFill="1" applyBorder="1" applyAlignment="1">
      <alignment horizontal="center" vertical="center"/>
    </xf>
    <xf numFmtId="1" fontId="2" fillId="4" borderId="34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10" borderId="33" xfId="0" applyNumberFormat="1" applyFont="1" applyFill="1" applyBorder="1" applyAlignment="1">
      <alignment horizontal="center" vertical="center"/>
    </xf>
    <xf numFmtId="1" fontId="2" fillId="10" borderId="34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1" fontId="1" fillId="10" borderId="13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6" fontId="1" fillId="12" borderId="11" xfId="0" applyNumberFormat="1" applyFont="1" applyFill="1" applyBorder="1" applyAlignment="1">
      <alignment horizontal="center" vertical="center"/>
    </xf>
    <xf numFmtId="166" fontId="1" fillId="12" borderId="35" xfId="0" applyNumberFormat="1" applyFont="1" applyFill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6" fontId="1" fillId="3" borderId="26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166" fontId="1" fillId="10" borderId="13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12" borderId="11" xfId="0" applyNumberFormat="1" applyFont="1" applyFill="1" applyBorder="1" applyAlignment="1">
      <alignment horizontal="center" vertical="center"/>
    </xf>
    <xf numFmtId="1" fontId="1" fillId="12" borderId="35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12" borderId="49" xfId="0" applyNumberFormat="1" applyFont="1" applyFill="1" applyBorder="1" applyAlignment="1" applyProtection="1">
      <alignment horizontal="center" vertical="center"/>
      <protection hidden="1"/>
    </xf>
    <xf numFmtId="1" fontId="1" fillId="12" borderId="26" xfId="0" applyNumberFormat="1" applyFont="1" applyFill="1" applyBorder="1" applyAlignment="1" applyProtection="1">
      <alignment horizontal="center" vertical="center"/>
      <protection hidden="1"/>
    </xf>
    <xf numFmtId="166" fontId="1" fillId="12" borderId="49" xfId="0" applyNumberFormat="1" applyFont="1" applyFill="1" applyBorder="1" applyAlignment="1" applyProtection="1">
      <alignment horizontal="center" vertical="center"/>
      <protection hidden="1"/>
    </xf>
    <xf numFmtId="166" fontId="1" fillId="12" borderId="26" xfId="0" applyNumberFormat="1" applyFont="1" applyFill="1" applyBorder="1" applyAlignment="1" applyProtection="1">
      <alignment horizontal="center" vertical="center"/>
      <protection hidden="1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3" fillId="12" borderId="42" xfId="0" applyNumberFormat="1" applyFont="1" applyFill="1" applyBorder="1" applyAlignment="1">
      <alignment horizontal="center" vertical="center" wrapText="1"/>
    </xf>
    <xf numFmtId="0" fontId="3" fillId="12" borderId="46" xfId="0" applyNumberFormat="1" applyFont="1" applyFill="1" applyBorder="1" applyAlignment="1">
      <alignment horizontal="center" vertical="center" wrapText="1"/>
    </xf>
    <xf numFmtId="165" fontId="4" fillId="0" borderId="24" xfId="0" applyFont="1" applyBorder="1" applyAlignment="1">
      <alignment horizontal="center" vertical="center" wrapText="1"/>
    </xf>
    <xf numFmtId="165" fontId="4" fillId="0" borderId="25" xfId="0" applyFont="1" applyBorder="1" applyAlignment="1">
      <alignment horizontal="center" vertical="center" wrapText="1"/>
    </xf>
    <xf numFmtId="165" fontId="4" fillId="0" borderId="55" xfId="0" applyFont="1" applyBorder="1" applyAlignment="1">
      <alignment horizontal="center" vertical="center" wrapText="1"/>
    </xf>
    <xf numFmtId="165" fontId="4" fillId="0" borderId="56" xfId="0" applyFont="1" applyBorder="1" applyAlignment="1">
      <alignment horizontal="center" vertical="center" wrapText="1"/>
    </xf>
    <xf numFmtId="165" fontId="4" fillId="0" borderId="39" xfId="0" applyFont="1" applyBorder="1" applyAlignment="1">
      <alignment horizontal="center" vertical="center" wrapText="1"/>
    </xf>
    <xf numFmtId="0" fontId="3" fillId="5" borderId="21" xfId="0" applyNumberFormat="1" applyFont="1" applyFill="1" applyBorder="1" applyAlignment="1">
      <alignment horizontal="center" vertical="center" textRotation="90" wrapText="1"/>
    </xf>
    <xf numFmtId="0" fontId="3" fillId="5" borderId="22" xfId="0" applyNumberFormat="1" applyFont="1" applyFill="1" applyBorder="1" applyAlignment="1">
      <alignment horizontal="center" vertical="center" textRotation="90" wrapText="1"/>
    </xf>
    <xf numFmtId="0" fontId="3" fillId="5" borderId="39" xfId="0" applyNumberFormat="1" applyFont="1" applyFill="1" applyBorder="1" applyAlignment="1">
      <alignment horizontal="center" vertical="center" textRotation="90" wrapText="1"/>
    </xf>
    <xf numFmtId="166" fontId="1" fillId="12" borderId="49" xfId="0" applyNumberFormat="1" applyFont="1" applyFill="1" applyBorder="1" applyAlignment="1">
      <alignment horizontal="center" vertical="center"/>
    </xf>
    <xf numFmtId="166" fontId="1" fillId="12" borderId="26" xfId="0" applyNumberFormat="1" applyFont="1" applyFill="1" applyBorder="1" applyAlignment="1">
      <alignment horizontal="center" vertical="center"/>
    </xf>
    <xf numFmtId="166" fontId="1" fillId="12" borderId="12" xfId="0" applyNumberFormat="1" applyFont="1" applyFill="1" applyBorder="1" applyAlignment="1">
      <alignment horizontal="center" vertical="center"/>
    </xf>
    <xf numFmtId="166" fontId="1" fillId="8" borderId="11" xfId="0" applyNumberFormat="1" applyFont="1" applyFill="1" applyBorder="1" applyAlignment="1">
      <alignment horizontal="center" vertical="center"/>
    </xf>
    <xf numFmtId="166" fontId="1" fillId="8" borderId="12" xfId="0" applyNumberFormat="1" applyFont="1" applyFill="1" applyBorder="1" applyAlignment="1">
      <alignment horizontal="center" vertical="center"/>
    </xf>
    <xf numFmtId="166" fontId="1" fillId="8" borderId="26" xfId="0" applyNumberFormat="1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10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6" fontId="1" fillId="10" borderId="11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10" borderId="26" xfId="0" applyNumberFormat="1" applyFont="1" applyFill="1" applyBorder="1" applyAlignment="1">
      <alignment horizontal="center" vertical="center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12" borderId="14" xfId="0" applyNumberFormat="1" applyFont="1" applyFill="1" applyBorder="1" applyAlignment="1">
      <alignment horizontal="center" vertical="center" wrapText="1"/>
    </xf>
    <xf numFmtId="0" fontId="3" fillId="12" borderId="17" xfId="0" applyNumberFormat="1" applyFont="1" applyFill="1" applyBorder="1" applyAlignment="1">
      <alignment horizontal="center" vertical="center" wrapText="1"/>
    </xf>
    <xf numFmtId="1" fontId="1" fillId="12" borderId="49" xfId="0" applyNumberFormat="1" applyFont="1" applyFill="1" applyBorder="1" applyAlignment="1">
      <alignment horizontal="center" vertical="center"/>
    </xf>
    <xf numFmtId="1" fontId="1" fillId="12" borderId="26" xfId="0" applyNumberFormat="1" applyFont="1" applyFill="1" applyBorder="1" applyAlignment="1">
      <alignment horizontal="center" vertical="center"/>
    </xf>
    <xf numFmtId="0" fontId="3" fillId="6" borderId="21" xfId="0" applyNumberFormat="1" applyFont="1" applyFill="1" applyBorder="1" applyAlignment="1">
      <alignment horizontal="center" vertical="center" textRotation="90" wrapText="1"/>
    </xf>
    <xf numFmtId="0" fontId="3" fillId="6" borderId="22" xfId="0" applyNumberFormat="1" applyFont="1" applyFill="1" applyBorder="1" applyAlignment="1">
      <alignment horizontal="center" vertical="center" textRotation="90" wrapText="1"/>
    </xf>
    <xf numFmtId="0" fontId="3" fillId="6" borderId="39" xfId="0" applyNumberFormat="1" applyFont="1" applyFill="1" applyBorder="1" applyAlignment="1">
      <alignment horizontal="center" vertical="center" textRotation="90" wrapText="1"/>
    </xf>
    <xf numFmtId="1" fontId="1" fillId="12" borderId="12" xfId="0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0" fontId="3" fillId="8" borderId="24" xfId="0" applyNumberFormat="1" applyFont="1" applyFill="1" applyBorder="1" applyAlignment="1">
      <alignment horizontal="center" vertical="center" wrapText="1"/>
    </xf>
    <xf numFmtId="0" fontId="3" fillId="8" borderId="16" xfId="0" applyNumberFormat="1" applyFont="1" applyFill="1" applyBorder="1" applyAlignment="1">
      <alignment horizontal="center" vertical="center" wrapText="1"/>
    </xf>
    <xf numFmtId="0" fontId="3" fillId="8" borderId="25" xfId="0" applyNumberFormat="1" applyFont="1" applyFill="1" applyBorder="1" applyAlignment="1">
      <alignment horizontal="center" vertical="center" wrapText="1"/>
    </xf>
    <xf numFmtId="0" fontId="3" fillId="8" borderId="38" xfId="0" applyNumberFormat="1" applyFont="1" applyFill="1" applyBorder="1" applyAlignment="1">
      <alignment horizontal="center" vertical="center" wrapText="1"/>
    </xf>
    <xf numFmtId="0" fontId="3" fillId="8" borderId="36" xfId="0" applyNumberFormat="1" applyFont="1" applyFill="1" applyBorder="1" applyAlignment="1">
      <alignment horizontal="center" vertical="center" wrapText="1"/>
    </xf>
    <xf numFmtId="0" fontId="3" fillId="8" borderId="37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 vertical="center"/>
    </xf>
    <xf numFmtId="1" fontId="1" fillId="8" borderId="26" xfId="0" applyNumberFormat="1" applyFont="1" applyFill="1" applyBorder="1" applyAlignment="1">
      <alignment horizontal="center" vertical="center"/>
    </xf>
    <xf numFmtId="165" fontId="14" fillId="16" borderId="57" xfId="0" applyFont="1" applyFill="1" applyBorder="1" applyAlignment="1">
      <alignment horizontal="center" vertical="center" wrapText="1"/>
    </xf>
    <xf numFmtId="165" fontId="14" fillId="16" borderId="58" xfId="0" applyFont="1" applyFill="1" applyBorder="1" applyAlignment="1">
      <alignment horizontal="center" vertical="center" wrapText="1"/>
    </xf>
    <xf numFmtId="165" fontId="14" fillId="16" borderId="59" xfId="0" applyFont="1" applyFill="1" applyBorder="1" applyAlignment="1">
      <alignment horizontal="center" vertical="center" wrapText="1"/>
    </xf>
    <xf numFmtId="165" fontId="11" fillId="14" borderId="57" xfId="0" applyFont="1" applyFill="1" applyBorder="1" applyAlignment="1">
      <alignment horizontal="center" vertical="center" wrapText="1"/>
    </xf>
    <xf numFmtId="165" fontId="11" fillId="14" borderId="58" xfId="0" applyFont="1" applyFill="1" applyBorder="1" applyAlignment="1">
      <alignment horizontal="center" vertical="center" wrapText="1"/>
    </xf>
    <xf numFmtId="165" fontId="11" fillId="14" borderId="59" xfId="0" applyFont="1" applyFill="1" applyBorder="1" applyAlignment="1">
      <alignment horizontal="center" vertical="center" wrapText="1"/>
    </xf>
    <xf numFmtId="165" fontId="14" fillId="15" borderId="57" xfId="0" applyFont="1" applyFill="1" applyBorder="1" applyAlignment="1">
      <alignment horizontal="center" vertical="center" wrapText="1"/>
    </xf>
    <xf numFmtId="165" fontId="14" fillId="15" borderId="58" xfId="0" applyFont="1" applyFill="1" applyBorder="1" applyAlignment="1">
      <alignment horizontal="center" vertical="center" wrapText="1"/>
    </xf>
    <xf numFmtId="165" fontId="14" fillId="15" borderId="59" xfId="0" applyFont="1" applyFill="1" applyBorder="1" applyAlignment="1">
      <alignment horizontal="center" vertical="center" wrapText="1"/>
    </xf>
    <xf numFmtId="165" fontId="12" fillId="14" borderId="63" xfId="0" applyFont="1" applyFill="1" applyBorder="1" applyAlignment="1">
      <alignment horizontal="left" vertical="center" wrapText="1"/>
    </xf>
    <xf numFmtId="165" fontId="12" fillId="14" borderId="60" xfId="0" applyFont="1" applyFill="1" applyBorder="1" applyAlignment="1">
      <alignment horizontal="left" vertical="center" wrapText="1"/>
    </xf>
    <xf numFmtId="165" fontId="14" fillId="16" borderId="64" xfId="0" applyFont="1" applyFill="1" applyBorder="1" applyAlignment="1">
      <alignment horizontal="center" vertical="center" wrapText="1"/>
    </xf>
    <xf numFmtId="165" fontId="14" fillId="16" borderId="65" xfId="0" applyFont="1" applyFill="1" applyBorder="1" applyAlignment="1">
      <alignment horizontal="center" vertical="center" wrapText="1"/>
    </xf>
    <xf numFmtId="165" fontId="14" fillId="16" borderId="66" xfId="0" applyFont="1" applyFill="1" applyBorder="1" applyAlignment="1">
      <alignment horizontal="center" vertical="center" wrapText="1"/>
    </xf>
    <xf numFmtId="165" fontId="14" fillId="16" borderId="67" xfId="0" applyFont="1" applyFill="1" applyBorder="1" applyAlignment="1">
      <alignment horizontal="center" vertical="center" wrapText="1"/>
    </xf>
    <xf numFmtId="165" fontId="14" fillId="16" borderId="62" xfId="0" applyFont="1" applyFill="1" applyBorder="1" applyAlignment="1">
      <alignment horizontal="center" vertical="center" wrapText="1"/>
    </xf>
    <xf numFmtId="165" fontId="14" fillId="16" borderId="61" xfId="0" applyFont="1" applyFill="1" applyBorder="1" applyAlignment="1">
      <alignment horizontal="center" vertical="center" wrapText="1"/>
    </xf>
  </cellXfs>
  <cellStyles count="3">
    <cellStyle name="Měna" xfId="2" builtinId="4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Z28"/>
  <sheetViews>
    <sheetView showGridLines="0" tabSelected="1" zoomScale="80" zoomScaleNormal="80" workbookViewId="0">
      <selection activeCell="A2" sqref="A2:A3"/>
    </sheetView>
  </sheetViews>
  <sheetFormatPr defaultRowHeight="13.2" x14ac:dyDescent="0.25"/>
  <cols>
    <col min="1" max="1" width="27.5546875" customWidth="1"/>
    <col min="2" max="2" width="11.5546875" customWidth="1"/>
    <col min="3" max="3" width="6.6640625" customWidth="1"/>
    <col min="4" max="4" width="8.88671875" customWidth="1"/>
    <col min="5" max="5" width="0.33203125" customWidth="1"/>
    <col min="6" max="7" width="6.6640625" customWidth="1"/>
    <col min="8" max="8" width="7.6640625" customWidth="1"/>
    <col min="9" max="9" width="6.88671875" customWidth="1"/>
    <col min="10" max="11" width="7.6640625" customWidth="1"/>
    <col min="12" max="12" width="0.109375" customWidth="1"/>
    <col min="13" max="13" width="12.5546875" customWidth="1"/>
    <col min="14" max="14" width="7.6640625" customWidth="1"/>
    <col min="15" max="15" width="7.6640625" hidden="1" customWidth="1"/>
    <col min="16" max="16" width="9.44140625" customWidth="1"/>
    <col min="17" max="17" width="16.109375" customWidth="1"/>
    <col min="18" max="18" width="2.109375" customWidth="1"/>
    <col min="19" max="19" width="0.6640625" hidden="1" customWidth="1"/>
    <col min="20" max="20" width="12.88671875" customWidth="1"/>
    <col min="21" max="21" width="15.6640625" customWidth="1"/>
    <col min="22" max="22" width="18.44140625" customWidth="1"/>
    <col min="23" max="23" width="3.44140625" customWidth="1"/>
    <col min="24" max="24" width="9.109375" hidden="1" customWidth="1"/>
    <col min="25" max="25" width="15.6640625" customWidth="1"/>
    <col min="26" max="26" width="15" customWidth="1"/>
    <col min="28" max="28" width="14.33203125" bestFit="1" customWidth="1"/>
  </cols>
  <sheetData>
    <row r="1" spans="1:26" ht="20.25" customHeight="1" thickBot="1" x14ac:dyDescent="0.3">
      <c r="A1" s="89" t="s">
        <v>256</v>
      </c>
    </row>
    <row r="2" spans="1:26" ht="36.75" customHeight="1" x14ac:dyDescent="0.25">
      <c r="A2" s="347" t="s">
        <v>221</v>
      </c>
      <c r="B2" s="271" t="s">
        <v>0</v>
      </c>
      <c r="C2" s="273" t="s">
        <v>1</v>
      </c>
      <c r="D2" s="274"/>
      <c r="E2" s="275"/>
      <c r="F2" s="251" t="s">
        <v>2</v>
      </c>
      <c r="G2" s="252"/>
      <c r="H2" s="252"/>
      <c r="I2" s="252"/>
      <c r="J2" s="252"/>
      <c r="K2" s="253"/>
      <c r="L2" s="279" t="s">
        <v>224</v>
      </c>
      <c r="M2" s="280"/>
      <c r="N2" s="245" t="s">
        <v>83</v>
      </c>
      <c r="O2" s="246"/>
      <c r="P2" s="247"/>
      <c r="Q2" s="290" t="s">
        <v>3</v>
      </c>
      <c r="R2" s="291"/>
      <c r="S2" s="292"/>
      <c r="T2" s="296" t="s">
        <v>223</v>
      </c>
      <c r="U2" s="298" t="s">
        <v>4</v>
      </c>
      <c r="V2" s="300" t="s">
        <v>239</v>
      </c>
      <c r="W2" s="301"/>
      <c r="X2" s="302"/>
      <c r="Y2" s="288" t="s">
        <v>241</v>
      </c>
      <c r="Z2" s="283" t="s">
        <v>242</v>
      </c>
    </row>
    <row r="3" spans="1:26" ht="62.25" customHeight="1" thickBot="1" x14ac:dyDescent="0.3">
      <c r="A3" s="348"/>
      <c r="B3" s="272"/>
      <c r="C3" s="276"/>
      <c r="D3" s="277"/>
      <c r="E3" s="278"/>
      <c r="F3" s="349" t="s">
        <v>7</v>
      </c>
      <c r="G3" s="350"/>
      <c r="H3" s="306" t="s">
        <v>252</v>
      </c>
      <c r="I3" s="255"/>
      <c r="J3" s="307" t="s">
        <v>222</v>
      </c>
      <c r="K3" s="308"/>
      <c r="L3" s="281"/>
      <c r="M3" s="282"/>
      <c r="N3" s="248"/>
      <c r="O3" s="249"/>
      <c r="P3" s="250"/>
      <c r="Q3" s="293"/>
      <c r="R3" s="294"/>
      <c r="S3" s="295"/>
      <c r="T3" s="297"/>
      <c r="U3" s="299"/>
      <c r="V3" s="303"/>
      <c r="W3" s="304"/>
      <c r="X3" s="305"/>
      <c r="Y3" s="289"/>
      <c r="Z3" s="284"/>
    </row>
    <row r="4" spans="1:26" ht="17.25" customHeight="1" x14ac:dyDescent="0.25">
      <c r="A4" s="79" t="s">
        <v>236</v>
      </c>
      <c r="B4" s="90">
        <v>37826</v>
      </c>
      <c r="C4" s="256">
        <v>0</v>
      </c>
      <c r="D4" s="257"/>
      <c r="E4" s="258"/>
      <c r="F4" s="259">
        <v>1</v>
      </c>
      <c r="G4" s="260"/>
      <c r="H4" s="266">
        <v>1</v>
      </c>
      <c r="I4" s="260"/>
      <c r="J4" s="267">
        <v>0</v>
      </c>
      <c r="K4" s="268"/>
      <c r="L4" s="261">
        <v>0</v>
      </c>
      <c r="M4" s="262"/>
      <c r="N4" s="263">
        <v>0</v>
      </c>
      <c r="O4" s="264"/>
      <c r="P4" s="265"/>
      <c r="Q4" s="309">
        <v>1</v>
      </c>
      <c r="R4" s="310"/>
      <c r="S4" s="311"/>
      <c r="T4" s="86">
        <v>1</v>
      </c>
      <c r="U4" s="84">
        <v>1</v>
      </c>
      <c r="V4" s="312">
        <v>0</v>
      </c>
      <c r="W4" s="313"/>
      <c r="X4" s="314"/>
      <c r="Y4" s="100">
        <v>0</v>
      </c>
      <c r="Z4" s="102">
        <v>1</v>
      </c>
    </row>
    <row r="5" spans="1:26" ht="15.75" customHeight="1" x14ac:dyDescent="0.25">
      <c r="A5" s="80" t="s">
        <v>237</v>
      </c>
      <c r="B5" s="91">
        <v>48103</v>
      </c>
      <c r="C5" s="232">
        <v>1</v>
      </c>
      <c r="D5" s="233"/>
      <c r="E5" s="234"/>
      <c r="F5" s="235">
        <v>1</v>
      </c>
      <c r="G5" s="236"/>
      <c r="H5" s="285">
        <v>0</v>
      </c>
      <c r="I5" s="236"/>
      <c r="J5" s="286">
        <v>0</v>
      </c>
      <c r="K5" s="287"/>
      <c r="L5" s="237">
        <v>0</v>
      </c>
      <c r="M5" s="238"/>
      <c r="N5" s="239">
        <v>0</v>
      </c>
      <c r="O5" s="240"/>
      <c r="P5" s="241"/>
      <c r="Q5" s="210">
        <v>0</v>
      </c>
      <c r="R5" s="211"/>
      <c r="S5" s="212"/>
      <c r="T5" s="87">
        <v>1</v>
      </c>
      <c r="U5" s="85">
        <v>1</v>
      </c>
      <c r="V5" s="213">
        <v>0</v>
      </c>
      <c r="W5" s="214"/>
      <c r="X5" s="215"/>
      <c r="Y5" s="101">
        <v>0</v>
      </c>
      <c r="Z5" s="103">
        <v>1</v>
      </c>
    </row>
    <row r="6" spans="1:26" ht="15.75" customHeight="1" x14ac:dyDescent="0.25">
      <c r="A6" s="80" t="s">
        <v>204</v>
      </c>
      <c r="B6" s="91">
        <v>112678</v>
      </c>
      <c r="C6" s="232">
        <v>1</v>
      </c>
      <c r="D6" s="233"/>
      <c r="E6" s="234"/>
      <c r="F6" s="235">
        <v>1</v>
      </c>
      <c r="G6" s="236"/>
      <c r="H6" s="285">
        <v>0</v>
      </c>
      <c r="I6" s="236"/>
      <c r="J6" s="286">
        <v>1</v>
      </c>
      <c r="K6" s="287"/>
      <c r="L6" s="237">
        <v>0</v>
      </c>
      <c r="M6" s="238"/>
      <c r="N6" s="239">
        <v>1</v>
      </c>
      <c r="O6" s="240"/>
      <c r="P6" s="241"/>
      <c r="Q6" s="210">
        <v>1</v>
      </c>
      <c r="R6" s="211"/>
      <c r="S6" s="212"/>
      <c r="T6" s="87">
        <v>1</v>
      </c>
      <c r="U6" s="85">
        <v>1</v>
      </c>
      <c r="V6" s="213">
        <v>0</v>
      </c>
      <c r="W6" s="214"/>
      <c r="X6" s="215"/>
      <c r="Y6" s="101">
        <v>1</v>
      </c>
      <c r="Z6" s="103">
        <v>1</v>
      </c>
    </row>
    <row r="7" spans="1:26" ht="15" customHeight="1" thickBot="1" x14ac:dyDescent="0.3">
      <c r="A7" s="80" t="s">
        <v>238</v>
      </c>
      <c r="B7" s="91">
        <v>8272</v>
      </c>
      <c r="C7" s="216">
        <v>1</v>
      </c>
      <c r="D7" s="217"/>
      <c r="E7" s="218"/>
      <c r="F7" s="219">
        <v>1</v>
      </c>
      <c r="G7" s="220"/>
      <c r="H7" s="242">
        <v>0</v>
      </c>
      <c r="I7" s="220"/>
      <c r="J7" s="243">
        <v>1</v>
      </c>
      <c r="K7" s="244"/>
      <c r="L7" s="221">
        <v>1</v>
      </c>
      <c r="M7" s="222"/>
      <c r="N7" s="223">
        <v>1</v>
      </c>
      <c r="O7" s="224"/>
      <c r="P7" s="225"/>
      <c r="Q7" s="226">
        <v>1</v>
      </c>
      <c r="R7" s="227"/>
      <c r="S7" s="228"/>
      <c r="T7" s="88">
        <v>1</v>
      </c>
      <c r="U7" s="85">
        <v>1</v>
      </c>
      <c r="V7" s="229">
        <v>1</v>
      </c>
      <c r="W7" s="230"/>
      <c r="X7" s="231"/>
      <c r="Y7" s="101">
        <v>1</v>
      </c>
      <c r="Z7" s="104">
        <v>1</v>
      </c>
    </row>
    <row r="8" spans="1:26" ht="23.25" customHeight="1" thickBot="1" x14ac:dyDescent="0.3">
      <c r="A8" s="1" t="s">
        <v>225</v>
      </c>
      <c r="B8" s="14"/>
      <c r="C8" s="336">
        <f>SUM(C4:E7)</f>
        <v>3</v>
      </c>
      <c r="D8" s="337"/>
      <c r="E8" s="338"/>
      <c r="F8" s="339">
        <f>SUM(F4:G7)</f>
        <v>4</v>
      </c>
      <c r="G8" s="340"/>
      <c r="H8" s="339">
        <f>SUM(H4:I7)</f>
        <v>1</v>
      </c>
      <c r="I8" s="340"/>
      <c r="J8" s="343">
        <f>SUM(J4:K7)</f>
        <v>2</v>
      </c>
      <c r="K8" s="344"/>
      <c r="L8" s="341">
        <f>SUM(L4:M7)</f>
        <v>1</v>
      </c>
      <c r="M8" s="342"/>
      <c r="N8" s="315">
        <f>SUM(N4:P7)</f>
        <v>2</v>
      </c>
      <c r="O8" s="316"/>
      <c r="P8" s="317"/>
      <c r="Q8" s="318">
        <f>SUM(Q4:S7)</f>
        <v>3</v>
      </c>
      <c r="R8" s="319"/>
      <c r="S8" s="320"/>
      <c r="T8" s="82">
        <f>SUM(T4:T7)</f>
        <v>4</v>
      </c>
      <c r="U8" s="83">
        <f>SUM(U4:U7)</f>
        <v>4</v>
      </c>
      <c r="V8" s="321">
        <f>SUM(V4:X7)</f>
        <v>1</v>
      </c>
      <c r="W8" s="321"/>
      <c r="X8" s="321"/>
      <c r="Y8" s="153">
        <f>SUM(Y4:Y7)</f>
        <v>2</v>
      </c>
      <c r="Z8" s="105">
        <f>SUM(Z4:Z7)</f>
        <v>4</v>
      </c>
    </row>
    <row r="9" spans="1:26" ht="23.25" customHeight="1" thickBot="1" x14ac:dyDescent="0.3">
      <c r="A9" s="1" t="s">
        <v>226</v>
      </c>
      <c r="B9" s="14"/>
      <c r="C9" s="322">
        <f>C8/4</f>
        <v>0.75</v>
      </c>
      <c r="D9" s="323"/>
      <c r="E9" s="324"/>
      <c r="F9" s="325">
        <f>F8/4</f>
        <v>1</v>
      </c>
      <c r="G9" s="326"/>
      <c r="H9" s="325">
        <f>H8/4</f>
        <v>0.25</v>
      </c>
      <c r="I9" s="326"/>
      <c r="J9" s="345">
        <f>J8/4</f>
        <v>0.5</v>
      </c>
      <c r="K9" s="346"/>
      <c r="L9" s="327">
        <f>L8/4</f>
        <v>0.25</v>
      </c>
      <c r="M9" s="328"/>
      <c r="N9" s="329">
        <f>N8/4</f>
        <v>0.5</v>
      </c>
      <c r="O9" s="330"/>
      <c r="P9" s="331"/>
      <c r="Q9" s="332">
        <f>Q8/4</f>
        <v>0.75</v>
      </c>
      <c r="R9" s="333"/>
      <c r="S9" s="334"/>
      <c r="T9" s="76">
        <f>T8/4</f>
        <v>1</v>
      </c>
      <c r="U9" s="77">
        <f>U8/4</f>
        <v>1</v>
      </c>
      <c r="V9" s="335">
        <f>V8/4</f>
        <v>0.25</v>
      </c>
      <c r="W9" s="335"/>
      <c r="X9" s="335"/>
      <c r="Y9" s="154">
        <f>Y8/4</f>
        <v>0.5</v>
      </c>
      <c r="Z9" s="106">
        <f>Z8/4</f>
        <v>1</v>
      </c>
    </row>
    <row r="10" spans="1:26" ht="13.5" customHeight="1" thickBot="1" x14ac:dyDescent="0.3"/>
    <row r="11" spans="1:26" ht="41.25" customHeight="1" x14ac:dyDescent="0.25">
      <c r="A11" s="347" t="s">
        <v>230</v>
      </c>
      <c r="B11" s="271" t="s">
        <v>0</v>
      </c>
      <c r="C11" s="273" t="s">
        <v>1</v>
      </c>
      <c r="D11" s="274"/>
      <c r="E11" s="275"/>
      <c r="F11" s="251" t="s">
        <v>2</v>
      </c>
      <c r="G11" s="252"/>
      <c r="H11" s="252"/>
      <c r="I11" s="252"/>
      <c r="J11" s="252"/>
      <c r="K11" s="253"/>
      <c r="L11" s="279" t="s">
        <v>224</v>
      </c>
      <c r="M11" s="280"/>
      <c r="N11" s="245" t="s">
        <v>83</v>
      </c>
      <c r="O11" s="246"/>
      <c r="P11" s="247"/>
      <c r="Q11" s="290" t="s">
        <v>3</v>
      </c>
      <c r="R11" s="291"/>
      <c r="S11" s="292"/>
      <c r="T11" s="296" t="s">
        <v>223</v>
      </c>
      <c r="U11" s="298" t="s">
        <v>4</v>
      </c>
      <c r="V11" s="300" t="s">
        <v>239</v>
      </c>
      <c r="W11" s="301"/>
      <c r="X11" s="302"/>
      <c r="Y11" s="288" t="s">
        <v>241</v>
      </c>
      <c r="Z11" s="283" t="s">
        <v>242</v>
      </c>
    </row>
    <row r="12" spans="1:26" ht="63" customHeight="1" thickBot="1" x14ac:dyDescent="0.3">
      <c r="A12" s="348"/>
      <c r="B12" s="272"/>
      <c r="C12" s="276"/>
      <c r="D12" s="277"/>
      <c r="E12" s="278"/>
      <c r="F12" s="254" t="s">
        <v>7</v>
      </c>
      <c r="G12" s="255"/>
      <c r="H12" s="306" t="s">
        <v>252</v>
      </c>
      <c r="I12" s="255"/>
      <c r="J12" s="307" t="s">
        <v>222</v>
      </c>
      <c r="K12" s="308"/>
      <c r="L12" s="281"/>
      <c r="M12" s="282"/>
      <c r="N12" s="248"/>
      <c r="O12" s="249"/>
      <c r="P12" s="250"/>
      <c r="Q12" s="293"/>
      <c r="R12" s="294"/>
      <c r="S12" s="295"/>
      <c r="T12" s="297"/>
      <c r="U12" s="299"/>
      <c r="V12" s="303"/>
      <c r="W12" s="304"/>
      <c r="X12" s="305"/>
      <c r="Y12" s="289"/>
      <c r="Z12" s="284"/>
    </row>
    <row r="13" spans="1:26" ht="15.75" customHeight="1" x14ac:dyDescent="0.25">
      <c r="A13" s="79" t="s">
        <v>232</v>
      </c>
      <c r="B13" s="90">
        <v>38562</v>
      </c>
      <c r="C13" s="256">
        <v>4</v>
      </c>
      <c r="D13" s="257"/>
      <c r="E13" s="258"/>
      <c r="F13" s="259">
        <v>3</v>
      </c>
      <c r="G13" s="260"/>
      <c r="H13" s="266">
        <v>2</v>
      </c>
      <c r="I13" s="260"/>
      <c r="J13" s="267">
        <v>0</v>
      </c>
      <c r="K13" s="268"/>
      <c r="L13" s="261">
        <v>0</v>
      </c>
      <c r="M13" s="262"/>
      <c r="N13" s="263">
        <v>6</v>
      </c>
      <c r="O13" s="264"/>
      <c r="P13" s="265"/>
      <c r="Q13" s="309">
        <v>1</v>
      </c>
      <c r="R13" s="310"/>
      <c r="S13" s="311"/>
      <c r="T13" s="86">
        <v>6</v>
      </c>
      <c r="U13" s="84">
        <v>7</v>
      </c>
      <c r="V13" s="312">
        <v>5</v>
      </c>
      <c r="W13" s="313"/>
      <c r="X13" s="314"/>
      <c r="Y13" s="100">
        <v>4</v>
      </c>
      <c r="Z13" s="102">
        <v>7</v>
      </c>
    </row>
    <row r="14" spans="1:26" ht="15.75" customHeight="1" x14ac:dyDescent="0.25">
      <c r="A14" s="80" t="s">
        <v>233</v>
      </c>
      <c r="B14" s="91">
        <v>27094</v>
      </c>
      <c r="C14" s="232">
        <v>5</v>
      </c>
      <c r="D14" s="233"/>
      <c r="E14" s="234"/>
      <c r="F14" s="235">
        <v>4</v>
      </c>
      <c r="G14" s="236"/>
      <c r="H14" s="285">
        <v>3</v>
      </c>
      <c r="I14" s="236"/>
      <c r="J14" s="286">
        <v>2</v>
      </c>
      <c r="K14" s="287"/>
      <c r="L14" s="237">
        <v>1</v>
      </c>
      <c r="M14" s="238"/>
      <c r="N14" s="239">
        <v>4</v>
      </c>
      <c r="O14" s="240"/>
      <c r="P14" s="241"/>
      <c r="Q14" s="210">
        <v>1</v>
      </c>
      <c r="R14" s="211"/>
      <c r="S14" s="212"/>
      <c r="T14" s="87">
        <v>7</v>
      </c>
      <c r="U14" s="85">
        <v>7</v>
      </c>
      <c r="V14" s="213">
        <v>2</v>
      </c>
      <c r="W14" s="214"/>
      <c r="X14" s="215"/>
      <c r="Y14" s="101">
        <v>3</v>
      </c>
      <c r="Z14" s="103">
        <v>7</v>
      </c>
    </row>
    <row r="15" spans="1:26" ht="16.5" customHeight="1" x14ac:dyDescent="0.25">
      <c r="A15" s="80" t="s">
        <v>234</v>
      </c>
      <c r="B15" s="91">
        <v>46322</v>
      </c>
      <c r="C15" s="232">
        <v>3</v>
      </c>
      <c r="D15" s="233"/>
      <c r="E15" s="234"/>
      <c r="F15" s="235">
        <v>5</v>
      </c>
      <c r="G15" s="236"/>
      <c r="H15" s="285">
        <v>1</v>
      </c>
      <c r="I15" s="236"/>
      <c r="J15" s="286">
        <v>5</v>
      </c>
      <c r="K15" s="287"/>
      <c r="L15" s="237">
        <v>1</v>
      </c>
      <c r="M15" s="238"/>
      <c r="N15" s="239">
        <v>5</v>
      </c>
      <c r="O15" s="240"/>
      <c r="P15" s="241"/>
      <c r="Q15" s="210">
        <v>2</v>
      </c>
      <c r="R15" s="211"/>
      <c r="S15" s="212"/>
      <c r="T15" s="87">
        <v>9</v>
      </c>
      <c r="U15" s="85">
        <v>9</v>
      </c>
      <c r="V15" s="213">
        <v>2</v>
      </c>
      <c r="W15" s="214"/>
      <c r="X15" s="215"/>
      <c r="Y15" s="101">
        <v>4</v>
      </c>
      <c r="Z15" s="103">
        <v>9</v>
      </c>
    </row>
    <row r="16" spans="1:26" ht="15.75" customHeight="1" thickBot="1" x14ac:dyDescent="0.3">
      <c r="A16" s="80" t="s">
        <v>235</v>
      </c>
      <c r="B16" s="91">
        <v>34419</v>
      </c>
      <c r="C16" s="216">
        <v>7</v>
      </c>
      <c r="D16" s="217"/>
      <c r="E16" s="218"/>
      <c r="F16" s="219">
        <v>6</v>
      </c>
      <c r="G16" s="220"/>
      <c r="H16" s="242">
        <v>0</v>
      </c>
      <c r="I16" s="220"/>
      <c r="J16" s="243">
        <v>7</v>
      </c>
      <c r="K16" s="244"/>
      <c r="L16" s="221">
        <v>1</v>
      </c>
      <c r="M16" s="222"/>
      <c r="N16" s="223">
        <v>7</v>
      </c>
      <c r="O16" s="224"/>
      <c r="P16" s="225"/>
      <c r="Q16" s="226">
        <v>4</v>
      </c>
      <c r="R16" s="227"/>
      <c r="S16" s="228"/>
      <c r="T16" s="88">
        <v>7</v>
      </c>
      <c r="U16" s="85">
        <v>7</v>
      </c>
      <c r="V16" s="229">
        <v>7</v>
      </c>
      <c r="W16" s="230"/>
      <c r="X16" s="231"/>
      <c r="Y16" s="101">
        <v>7</v>
      </c>
      <c r="Z16" s="104">
        <v>4</v>
      </c>
    </row>
    <row r="17" spans="1:26" ht="21.75" customHeight="1" thickBot="1" x14ac:dyDescent="0.3">
      <c r="A17" s="1" t="s">
        <v>268</v>
      </c>
      <c r="B17" s="14"/>
      <c r="C17" s="336">
        <f>SUM(C13:E16)</f>
        <v>19</v>
      </c>
      <c r="D17" s="337"/>
      <c r="E17" s="338"/>
      <c r="F17" s="339">
        <f>SUM(F13:G16)</f>
        <v>18</v>
      </c>
      <c r="G17" s="340"/>
      <c r="H17" s="339">
        <f>SUM(H13:I16)</f>
        <v>6</v>
      </c>
      <c r="I17" s="340"/>
      <c r="J17" s="343">
        <f>SUM(J13:K16)</f>
        <v>14</v>
      </c>
      <c r="K17" s="344"/>
      <c r="L17" s="341">
        <f>SUM(L13:M16)</f>
        <v>3</v>
      </c>
      <c r="M17" s="342"/>
      <c r="N17" s="315">
        <f>SUM(N13:P16)</f>
        <v>22</v>
      </c>
      <c r="O17" s="316"/>
      <c r="P17" s="317"/>
      <c r="Q17" s="318">
        <f>SUM(Q13:S16)</f>
        <v>8</v>
      </c>
      <c r="R17" s="319"/>
      <c r="S17" s="320"/>
      <c r="T17" s="82">
        <f>SUM(T13:T16)</f>
        <v>29</v>
      </c>
      <c r="U17" s="83">
        <f>SUM(U13:U16)</f>
        <v>30</v>
      </c>
      <c r="V17" s="321">
        <f>SUM(V13:X16)</f>
        <v>16</v>
      </c>
      <c r="W17" s="321"/>
      <c r="X17" s="321"/>
      <c r="Y17" s="153">
        <f>SUM(Y13:Y16)</f>
        <v>18</v>
      </c>
      <c r="Z17" s="105">
        <f>SUM(Z13:Z16)</f>
        <v>27</v>
      </c>
    </row>
    <row r="18" spans="1:26" ht="22.5" customHeight="1" thickBot="1" x14ac:dyDescent="0.3">
      <c r="A18" s="1" t="s">
        <v>269</v>
      </c>
      <c r="B18" s="14"/>
      <c r="C18" s="322">
        <f>C17/31</f>
        <v>0.61290322580645162</v>
      </c>
      <c r="D18" s="323"/>
      <c r="E18" s="324"/>
      <c r="F18" s="325">
        <f>F17/31</f>
        <v>0.58064516129032262</v>
      </c>
      <c r="G18" s="326"/>
      <c r="H18" s="325">
        <f>H17/31</f>
        <v>0.19354838709677419</v>
      </c>
      <c r="I18" s="326"/>
      <c r="J18" s="345">
        <f>J17/31</f>
        <v>0.45161290322580644</v>
      </c>
      <c r="K18" s="346"/>
      <c r="L18" s="327">
        <f>L17/31</f>
        <v>9.6774193548387094E-2</v>
      </c>
      <c r="M18" s="328"/>
      <c r="N18" s="329">
        <f>N17/31</f>
        <v>0.70967741935483875</v>
      </c>
      <c r="O18" s="330"/>
      <c r="P18" s="331"/>
      <c r="Q18" s="332">
        <f>Q17/31</f>
        <v>0.25806451612903225</v>
      </c>
      <c r="R18" s="333"/>
      <c r="S18" s="334"/>
      <c r="T18" s="76">
        <f>T17/31</f>
        <v>0.93548387096774188</v>
      </c>
      <c r="U18" s="77">
        <f>U17/31</f>
        <v>0.967741935483871</v>
      </c>
      <c r="V18" s="335">
        <f>V17/31</f>
        <v>0.5161290322580645</v>
      </c>
      <c r="W18" s="335"/>
      <c r="X18" s="335"/>
      <c r="Y18" s="154">
        <f>Y17/31</f>
        <v>0.58064516129032262</v>
      </c>
      <c r="Z18" s="106">
        <f>Z17/31</f>
        <v>0.87096774193548387</v>
      </c>
    </row>
    <row r="19" spans="1:26" ht="13.8" thickBot="1" x14ac:dyDescent="0.3"/>
    <row r="20" spans="1:26" ht="46.5" customHeight="1" x14ac:dyDescent="0.25">
      <c r="A20" s="347" t="s">
        <v>231</v>
      </c>
      <c r="B20" s="271" t="s">
        <v>0</v>
      </c>
      <c r="C20" s="273" t="s">
        <v>1</v>
      </c>
      <c r="D20" s="274"/>
      <c r="E20" s="275"/>
      <c r="F20" s="251" t="s">
        <v>2</v>
      </c>
      <c r="G20" s="252"/>
      <c r="H20" s="252"/>
      <c r="I20" s="252"/>
      <c r="J20" s="252"/>
      <c r="K20" s="253"/>
      <c r="L20" s="279" t="s">
        <v>224</v>
      </c>
      <c r="M20" s="280"/>
      <c r="N20" s="245" t="s">
        <v>83</v>
      </c>
      <c r="O20" s="246"/>
      <c r="P20" s="247"/>
      <c r="Q20" s="290" t="s">
        <v>3</v>
      </c>
      <c r="R20" s="291"/>
      <c r="S20" s="292"/>
      <c r="T20" s="296" t="s">
        <v>223</v>
      </c>
      <c r="U20" s="298" t="s">
        <v>4</v>
      </c>
      <c r="V20" s="300" t="s">
        <v>239</v>
      </c>
      <c r="W20" s="301"/>
      <c r="X20" s="302"/>
      <c r="Y20" s="288" t="s">
        <v>241</v>
      </c>
      <c r="Z20" s="283" t="s">
        <v>242</v>
      </c>
    </row>
    <row r="21" spans="1:26" ht="64.5" customHeight="1" thickBot="1" x14ac:dyDescent="0.3">
      <c r="A21" s="348"/>
      <c r="B21" s="272"/>
      <c r="C21" s="276"/>
      <c r="D21" s="277"/>
      <c r="E21" s="278"/>
      <c r="F21" s="254" t="s">
        <v>7</v>
      </c>
      <c r="G21" s="255"/>
      <c r="H21" s="306" t="s">
        <v>252</v>
      </c>
      <c r="I21" s="255"/>
      <c r="J21" s="307" t="s">
        <v>222</v>
      </c>
      <c r="K21" s="308"/>
      <c r="L21" s="281"/>
      <c r="M21" s="282"/>
      <c r="N21" s="248"/>
      <c r="O21" s="249"/>
      <c r="P21" s="250"/>
      <c r="Q21" s="293"/>
      <c r="R21" s="294"/>
      <c r="S21" s="295"/>
      <c r="T21" s="297"/>
      <c r="U21" s="299"/>
      <c r="V21" s="303"/>
      <c r="W21" s="304"/>
      <c r="X21" s="305"/>
      <c r="Y21" s="289"/>
      <c r="Z21" s="284"/>
    </row>
    <row r="22" spans="1:26" ht="15.75" customHeight="1" x14ac:dyDescent="0.25">
      <c r="A22" s="79" t="s">
        <v>232</v>
      </c>
      <c r="B22" s="90">
        <v>27618</v>
      </c>
      <c r="C22" s="256">
        <v>8</v>
      </c>
      <c r="D22" s="257"/>
      <c r="E22" s="258"/>
      <c r="F22" s="259">
        <v>4</v>
      </c>
      <c r="G22" s="260"/>
      <c r="H22" s="266">
        <v>3</v>
      </c>
      <c r="I22" s="260"/>
      <c r="J22" s="267">
        <v>5</v>
      </c>
      <c r="K22" s="268"/>
      <c r="L22" s="261">
        <v>0</v>
      </c>
      <c r="M22" s="262"/>
      <c r="N22" s="263">
        <v>22</v>
      </c>
      <c r="O22" s="264"/>
      <c r="P22" s="265"/>
      <c r="Q22" s="309">
        <v>17</v>
      </c>
      <c r="R22" s="310"/>
      <c r="S22" s="311"/>
      <c r="T22" s="86">
        <v>32</v>
      </c>
      <c r="U22" s="84">
        <v>17</v>
      </c>
      <c r="V22" s="312">
        <v>12</v>
      </c>
      <c r="W22" s="313"/>
      <c r="X22" s="314"/>
      <c r="Y22" s="100">
        <v>8</v>
      </c>
      <c r="Z22" s="102">
        <v>25</v>
      </c>
    </row>
    <row r="23" spans="1:26" ht="15.75" customHeight="1" x14ac:dyDescent="0.25">
      <c r="A23" s="80" t="s">
        <v>233</v>
      </c>
      <c r="B23" s="91">
        <v>16975</v>
      </c>
      <c r="C23" s="232">
        <v>2</v>
      </c>
      <c r="D23" s="233"/>
      <c r="E23" s="234"/>
      <c r="F23" s="235">
        <v>8</v>
      </c>
      <c r="G23" s="236"/>
      <c r="H23" s="285">
        <v>1</v>
      </c>
      <c r="I23" s="236"/>
      <c r="J23" s="286">
        <v>9</v>
      </c>
      <c r="K23" s="287"/>
      <c r="L23" s="237">
        <v>0</v>
      </c>
      <c r="M23" s="238"/>
      <c r="N23" s="239">
        <v>12</v>
      </c>
      <c r="O23" s="240"/>
      <c r="P23" s="241"/>
      <c r="Q23" s="210">
        <v>8</v>
      </c>
      <c r="R23" s="211"/>
      <c r="S23" s="212"/>
      <c r="T23" s="87">
        <v>8</v>
      </c>
      <c r="U23" s="85">
        <v>5</v>
      </c>
      <c r="V23" s="213">
        <v>1</v>
      </c>
      <c r="W23" s="214"/>
      <c r="X23" s="215"/>
      <c r="Y23" s="101">
        <v>5</v>
      </c>
      <c r="Z23" s="103">
        <v>23</v>
      </c>
    </row>
    <row r="24" spans="1:26" ht="16.5" customHeight="1" x14ac:dyDescent="0.25">
      <c r="A24" s="80" t="s">
        <v>234</v>
      </c>
      <c r="B24" s="91">
        <v>31827</v>
      </c>
      <c r="C24" s="232">
        <v>8</v>
      </c>
      <c r="D24" s="233"/>
      <c r="E24" s="234"/>
      <c r="F24" s="235">
        <v>14</v>
      </c>
      <c r="G24" s="236"/>
      <c r="H24" s="285">
        <v>0</v>
      </c>
      <c r="I24" s="236"/>
      <c r="J24" s="286">
        <v>16</v>
      </c>
      <c r="K24" s="287"/>
      <c r="L24" s="237">
        <v>5</v>
      </c>
      <c r="M24" s="238"/>
      <c r="N24" s="239">
        <v>30</v>
      </c>
      <c r="O24" s="240"/>
      <c r="P24" s="241"/>
      <c r="Q24" s="210">
        <v>27</v>
      </c>
      <c r="R24" s="211"/>
      <c r="S24" s="212"/>
      <c r="T24" s="87">
        <v>47</v>
      </c>
      <c r="U24" s="85">
        <v>24</v>
      </c>
      <c r="V24" s="213">
        <v>6</v>
      </c>
      <c r="W24" s="214"/>
      <c r="X24" s="215"/>
      <c r="Y24" s="101">
        <v>15</v>
      </c>
      <c r="Z24" s="103">
        <v>47</v>
      </c>
    </row>
    <row r="25" spans="1:26" ht="15.75" customHeight="1" thickBot="1" x14ac:dyDescent="0.3">
      <c r="A25" s="80" t="s">
        <v>235</v>
      </c>
      <c r="B25" s="91">
        <v>31676</v>
      </c>
      <c r="C25" s="216">
        <v>4</v>
      </c>
      <c r="D25" s="217"/>
      <c r="E25" s="218"/>
      <c r="F25" s="219">
        <v>5</v>
      </c>
      <c r="G25" s="220"/>
      <c r="H25" s="242">
        <v>3</v>
      </c>
      <c r="I25" s="220"/>
      <c r="J25" s="243">
        <v>13</v>
      </c>
      <c r="K25" s="244"/>
      <c r="L25" s="221">
        <v>4</v>
      </c>
      <c r="M25" s="222"/>
      <c r="N25" s="223">
        <v>17</v>
      </c>
      <c r="O25" s="224"/>
      <c r="P25" s="225"/>
      <c r="Q25" s="226">
        <v>7</v>
      </c>
      <c r="R25" s="227"/>
      <c r="S25" s="228"/>
      <c r="T25" s="88">
        <v>21</v>
      </c>
      <c r="U25" s="85">
        <v>15</v>
      </c>
      <c r="V25" s="229">
        <v>48</v>
      </c>
      <c r="W25" s="230"/>
      <c r="X25" s="231"/>
      <c r="Y25" s="101">
        <v>7</v>
      </c>
      <c r="Z25" s="104">
        <v>7</v>
      </c>
    </row>
    <row r="26" spans="1:26" ht="21.75" customHeight="1" thickBot="1" x14ac:dyDescent="0.3">
      <c r="A26" s="1" t="s">
        <v>247</v>
      </c>
      <c r="B26" s="14"/>
      <c r="C26" s="336">
        <f>SUM(C22:E25)</f>
        <v>22</v>
      </c>
      <c r="D26" s="337"/>
      <c r="E26" s="338"/>
      <c r="F26" s="339">
        <f>SUM(F22:G25)</f>
        <v>31</v>
      </c>
      <c r="G26" s="340"/>
      <c r="H26" s="339">
        <f>SUM(H22:I25)</f>
        <v>7</v>
      </c>
      <c r="I26" s="340"/>
      <c r="J26" s="343">
        <f>SUM(J22:K25)</f>
        <v>43</v>
      </c>
      <c r="K26" s="344"/>
      <c r="L26" s="341">
        <f>SUM(L22:M25)</f>
        <v>9</v>
      </c>
      <c r="M26" s="342"/>
      <c r="N26" s="315">
        <f>SUM(N22:P25)</f>
        <v>81</v>
      </c>
      <c r="O26" s="316"/>
      <c r="P26" s="317"/>
      <c r="Q26" s="318">
        <f>SUM(Q22:S25)</f>
        <v>59</v>
      </c>
      <c r="R26" s="319"/>
      <c r="S26" s="320"/>
      <c r="T26" s="82">
        <f>SUM(T22:T25)</f>
        <v>108</v>
      </c>
      <c r="U26" s="83">
        <f>SUM(U22:U25)</f>
        <v>61</v>
      </c>
      <c r="V26" s="321">
        <f>SUM(V22:X25)</f>
        <v>67</v>
      </c>
      <c r="W26" s="321"/>
      <c r="X26" s="321"/>
      <c r="Y26" s="153">
        <f>SUM(Y22:Y25)</f>
        <v>35</v>
      </c>
      <c r="Z26" s="105">
        <f>SUM(Z22:Z25)</f>
        <v>102</v>
      </c>
    </row>
    <row r="27" spans="1:26" ht="21.75" customHeight="1" thickBot="1" x14ac:dyDescent="0.3">
      <c r="A27" s="1" t="s">
        <v>248</v>
      </c>
      <c r="B27" s="14"/>
      <c r="C27" s="322">
        <f>C26/164</f>
        <v>0.13414634146341464</v>
      </c>
      <c r="D27" s="323"/>
      <c r="E27" s="324"/>
      <c r="F27" s="325">
        <f>F26/164</f>
        <v>0.18902439024390244</v>
      </c>
      <c r="G27" s="326"/>
      <c r="H27" s="325">
        <f>H26/164</f>
        <v>4.2682926829268296E-2</v>
      </c>
      <c r="I27" s="326"/>
      <c r="J27" s="345">
        <f>J26/164</f>
        <v>0.26219512195121952</v>
      </c>
      <c r="K27" s="346"/>
      <c r="L27" s="327">
        <f>L26/164</f>
        <v>5.4878048780487805E-2</v>
      </c>
      <c r="M27" s="328"/>
      <c r="N27" s="329">
        <f>N26/164</f>
        <v>0.49390243902439024</v>
      </c>
      <c r="O27" s="330"/>
      <c r="P27" s="331"/>
      <c r="Q27" s="332">
        <f>Q26/164</f>
        <v>0.3597560975609756</v>
      </c>
      <c r="R27" s="333"/>
      <c r="S27" s="334"/>
      <c r="T27" s="76">
        <f>T26/164</f>
        <v>0.65853658536585369</v>
      </c>
      <c r="U27" s="77">
        <f>U26/164</f>
        <v>0.37195121951219512</v>
      </c>
      <c r="V27" s="335">
        <f>V26/164</f>
        <v>0.40853658536585363</v>
      </c>
      <c r="W27" s="335"/>
      <c r="X27" s="335"/>
      <c r="Y27" s="154">
        <f>Y26/164</f>
        <v>0.21341463414634146</v>
      </c>
      <c r="Z27" s="106">
        <f>Z26/164</f>
        <v>0.62195121951219512</v>
      </c>
    </row>
    <row r="28" spans="1:26" x14ac:dyDescent="0.25">
      <c r="A28" t="s">
        <v>270</v>
      </c>
    </row>
  </sheetData>
  <mergeCells count="189">
    <mergeCell ref="F2:K2"/>
    <mergeCell ref="F11:K11"/>
    <mergeCell ref="F20:K20"/>
    <mergeCell ref="H21:I21"/>
    <mergeCell ref="J21:K21"/>
    <mergeCell ref="H22:I22"/>
    <mergeCell ref="J22:K22"/>
    <mergeCell ref="H23:I23"/>
    <mergeCell ref="J23:K23"/>
    <mergeCell ref="F4:G4"/>
    <mergeCell ref="F5:G5"/>
    <mergeCell ref="F6:G6"/>
    <mergeCell ref="F7:G7"/>
    <mergeCell ref="H18:I18"/>
    <mergeCell ref="U2:U3"/>
    <mergeCell ref="V2:X3"/>
    <mergeCell ref="L2:M3"/>
    <mergeCell ref="N2:P3"/>
    <mergeCell ref="Q2:S3"/>
    <mergeCell ref="T2:T3"/>
    <mergeCell ref="H24:I24"/>
    <mergeCell ref="J24:K24"/>
    <mergeCell ref="Z2:Z3"/>
    <mergeCell ref="Z11:Z12"/>
    <mergeCell ref="Z20:Z21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A2:A3"/>
    <mergeCell ref="B2:B3"/>
    <mergeCell ref="C9:E9"/>
    <mergeCell ref="F9:G9"/>
    <mergeCell ref="C2:E3"/>
    <mergeCell ref="F3:G3"/>
    <mergeCell ref="Y2:Y3"/>
    <mergeCell ref="Y11:Y12"/>
    <mergeCell ref="Y20:Y21"/>
    <mergeCell ref="V8:X8"/>
    <mergeCell ref="Q8:S8"/>
    <mergeCell ref="L6:M6"/>
    <mergeCell ref="L7:M7"/>
    <mergeCell ref="N8:P8"/>
    <mergeCell ref="N14:P14"/>
    <mergeCell ref="Q14:S14"/>
    <mergeCell ref="V14:X14"/>
    <mergeCell ref="L8:M8"/>
    <mergeCell ref="N4:P4"/>
    <mergeCell ref="N5:P5"/>
    <mergeCell ref="N6:P6"/>
    <mergeCell ref="N7:P7"/>
    <mergeCell ref="L4:M4"/>
    <mergeCell ref="L5:M5"/>
    <mergeCell ref="V4:X4"/>
    <mergeCell ref="V5:X5"/>
    <mergeCell ref="V6:X6"/>
    <mergeCell ref="V7:X7"/>
    <mergeCell ref="Q4:S4"/>
    <mergeCell ref="Q5:S5"/>
    <mergeCell ref="Q6:S6"/>
    <mergeCell ref="Q7:S7"/>
    <mergeCell ref="C8:E8"/>
    <mergeCell ref="F8:G8"/>
    <mergeCell ref="C4:E4"/>
    <mergeCell ref="C5:E5"/>
    <mergeCell ref="C6:E6"/>
    <mergeCell ref="C7:E7"/>
    <mergeCell ref="A11:A12"/>
    <mergeCell ref="B11:B12"/>
    <mergeCell ref="C11:E12"/>
    <mergeCell ref="V9:X9"/>
    <mergeCell ref="L9:M9"/>
    <mergeCell ref="N9:P9"/>
    <mergeCell ref="Q9:S9"/>
    <mergeCell ref="V11:X12"/>
    <mergeCell ref="F12:G12"/>
    <mergeCell ref="J9:K9"/>
    <mergeCell ref="H12:I12"/>
    <mergeCell ref="J12:K12"/>
    <mergeCell ref="C13:E13"/>
    <mergeCell ref="F13:G13"/>
    <mergeCell ref="L13:M13"/>
    <mergeCell ref="N13:P13"/>
    <mergeCell ref="Q13:S13"/>
    <mergeCell ref="V13:X13"/>
    <mergeCell ref="L11:M12"/>
    <mergeCell ref="N11:P12"/>
    <mergeCell ref="Q11:S12"/>
    <mergeCell ref="T11:T12"/>
    <mergeCell ref="U11:U12"/>
    <mergeCell ref="H13:I13"/>
    <mergeCell ref="J13:K13"/>
    <mergeCell ref="C15:E15"/>
    <mergeCell ref="F15:G15"/>
    <mergeCell ref="L15:M15"/>
    <mergeCell ref="N15:P15"/>
    <mergeCell ref="Q15:S15"/>
    <mergeCell ref="V15:X15"/>
    <mergeCell ref="C14:E14"/>
    <mergeCell ref="F14:G14"/>
    <mergeCell ref="L14:M14"/>
    <mergeCell ref="J14:K14"/>
    <mergeCell ref="H15:I15"/>
    <mergeCell ref="J15:K15"/>
    <mergeCell ref="H14:I14"/>
    <mergeCell ref="N16:P16"/>
    <mergeCell ref="Q16:S16"/>
    <mergeCell ref="V16:X16"/>
    <mergeCell ref="C17:E17"/>
    <mergeCell ref="F17:G17"/>
    <mergeCell ref="L17:M17"/>
    <mergeCell ref="N17:P17"/>
    <mergeCell ref="Q17:S17"/>
    <mergeCell ref="V17:X17"/>
    <mergeCell ref="C16:E16"/>
    <mergeCell ref="F16:G16"/>
    <mergeCell ref="L16:M16"/>
    <mergeCell ref="H16:I16"/>
    <mergeCell ref="J16:K16"/>
    <mergeCell ref="H17:I17"/>
    <mergeCell ref="J17:K17"/>
    <mergeCell ref="C22:E22"/>
    <mergeCell ref="F22:G22"/>
    <mergeCell ref="N18:P18"/>
    <mergeCell ref="Q18:S18"/>
    <mergeCell ref="V18:X18"/>
    <mergeCell ref="A20:A21"/>
    <mergeCell ref="B20:B21"/>
    <mergeCell ref="C20:E21"/>
    <mergeCell ref="L20:M21"/>
    <mergeCell ref="N20:P21"/>
    <mergeCell ref="Q20:S21"/>
    <mergeCell ref="T20:T21"/>
    <mergeCell ref="U20:U21"/>
    <mergeCell ref="V20:X21"/>
    <mergeCell ref="F21:G21"/>
    <mergeCell ref="C18:E18"/>
    <mergeCell ref="F18:G18"/>
    <mergeCell ref="L22:M22"/>
    <mergeCell ref="N22:P22"/>
    <mergeCell ref="Q22:S22"/>
    <mergeCell ref="V22:X22"/>
    <mergeCell ref="L18:M18"/>
    <mergeCell ref="J18:K18"/>
    <mergeCell ref="C23:E23"/>
    <mergeCell ref="F23:G23"/>
    <mergeCell ref="L23:M23"/>
    <mergeCell ref="N23:P23"/>
    <mergeCell ref="Q23:S23"/>
    <mergeCell ref="V23:X23"/>
    <mergeCell ref="N24:P24"/>
    <mergeCell ref="Q24:S24"/>
    <mergeCell ref="V24:X24"/>
    <mergeCell ref="C25:E25"/>
    <mergeCell ref="F25:G25"/>
    <mergeCell ref="L25:M25"/>
    <mergeCell ref="N25:P25"/>
    <mergeCell ref="Q25:S25"/>
    <mergeCell ref="V25:X25"/>
    <mergeCell ref="C24:E24"/>
    <mergeCell ref="F24:G24"/>
    <mergeCell ref="L24:M24"/>
    <mergeCell ref="H25:I25"/>
    <mergeCell ref="J25:K25"/>
    <mergeCell ref="N26:P26"/>
    <mergeCell ref="Q26:S26"/>
    <mergeCell ref="V26:X26"/>
    <mergeCell ref="C27:E27"/>
    <mergeCell ref="F27:G27"/>
    <mergeCell ref="H27:I27"/>
    <mergeCell ref="L27:M27"/>
    <mergeCell ref="N27:P27"/>
    <mergeCell ref="Q27:S27"/>
    <mergeCell ref="V27:X27"/>
    <mergeCell ref="C26:E26"/>
    <mergeCell ref="F26:G26"/>
    <mergeCell ref="L26:M26"/>
    <mergeCell ref="H26:I26"/>
    <mergeCell ref="J26:K26"/>
    <mergeCell ref="J27:K27"/>
  </mergeCells>
  <pageMargins left="0.7" right="0.7" top="0.78740157499999996" bottom="0.78740157499999996" header="0.3" footer="0.3"/>
  <pageSetup paperSize="8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Z21"/>
  <sheetViews>
    <sheetView showGridLines="0" zoomScale="80" zoomScaleNormal="80" workbookViewId="0">
      <selection activeCell="A2" sqref="A2:A3"/>
    </sheetView>
  </sheetViews>
  <sheetFormatPr defaultRowHeight="13.2" x14ac:dyDescent="0.25"/>
  <cols>
    <col min="1" max="1" width="27.5546875" customWidth="1"/>
    <col min="2" max="2" width="11.5546875" customWidth="1"/>
    <col min="3" max="3" width="6.6640625" customWidth="1"/>
    <col min="4" max="4" width="8.88671875" customWidth="1"/>
    <col min="5" max="5" width="0.33203125" customWidth="1"/>
    <col min="6" max="7" width="6.6640625" customWidth="1"/>
    <col min="8" max="11" width="7.6640625" customWidth="1"/>
    <col min="12" max="12" width="0.109375" customWidth="1"/>
    <col min="13" max="13" width="13.44140625" customWidth="1"/>
    <col min="14" max="14" width="7.6640625" customWidth="1"/>
    <col min="15" max="15" width="7.6640625" hidden="1" customWidth="1"/>
    <col min="16" max="16" width="13.5546875" customWidth="1"/>
    <col min="17" max="17" width="16.109375" customWidth="1"/>
    <col min="18" max="18" width="6.33203125" customWidth="1"/>
    <col min="19" max="19" width="1.6640625" customWidth="1"/>
    <col min="20" max="20" width="13.5546875" customWidth="1"/>
    <col min="21" max="21" width="15.6640625" customWidth="1"/>
    <col min="22" max="22" width="15.88671875" customWidth="1"/>
    <col min="23" max="23" width="11.88671875" hidden="1" customWidth="1"/>
    <col min="24" max="24" width="4.33203125" hidden="1" customWidth="1"/>
    <col min="25" max="25" width="14.5546875" customWidth="1"/>
    <col min="26" max="26" width="16.44140625" customWidth="1"/>
  </cols>
  <sheetData>
    <row r="1" spans="1:26" ht="20.25" customHeight="1" thickBot="1" x14ac:dyDescent="0.3">
      <c r="A1" s="89" t="s">
        <v>257</v>
      </c>
    </row>
    <row r="2" spans="1:26" ht="48" customHeight="1" x14ac:dyDescent="0.25">
      <c r="A2" s="269" t="s">
        <v>243</v>
      </c>
      <c r="B2" s="271" t="s">
        <v>0</v>
      </c>
      <c r="C2" s="273" t="s">
        <v>1</v>
      </c>
      <c r="D2" s="274"/>
      <c r="E2" s="275"/>
      <c r="F2" s="251" t="s">
        <v>2</v>
      </c>
      <c r="G2" s="252"/>
      <c r="H2" s="252"/>
      <c r="I2" s="252"/>
      <c r="J2" s="252"/>
      <c r="K2" s="253"/>
      <c r="L2" s="279" t="s">
        <v>224</v>
      </c>
      <c r="M2" s="280"/>
      <c r="N2" s="245" t="s">
        <v>83</v>
      </c>
      <c r="O2" s="246"/>
      <c r="P2" s="247"/>
      <c r="Q2" s="290" t="s">
        <v>3</v>
      </c>
      <c r="R2" s="291"/>
      <c r="S2" s="292"/>
      <c r="T2" s="296" t="s">
        <v>223</v>
      </c>
      <c r="U2" s="298" t="s">
        <v>4</v>
      </c>
      <c r="V2" s="300" t="s">
        <v>239</v>
      </c>
      <c r="W2" s="301"/>
      <c r="X2" s="302"/>
      <c r="Y2" s="288" t="s">
        <v>241</v>
      </c>
      <c r="Z2" s="283" t="s">
        <v>242</v>
      </c>
    </row>
    <row r="3" spans="1:26" ht="62.25" customHeight="1" thickBot="1" x14ac:dyDescent="0.3">
      <c r="A3" s="270"/>
      <c r="B3" s="272"/>
      <c r="C3" s="276"/>
      <c r="D3" s="277"/>
      <c r="E3" s="278"/>
      <c r="F3" s="254" t="s">
        <v>7</v>
      </c>
      <c r="G3" s="255"/>
      <c r="H3" s="306" t="s">
        <v>252</v>
      </c>
      <c r="I3" s="255"/>
      <c r="J3" s="307" t="s">
        <v>222</v>
      </c>
      <c r="K3" s="308"/>
      <c r="L3" s="281"/>
      <c r="M3" s="282"/>
      <c r="N3" s="248"/>
      <c r="O3" s="249"/>
      <c r="P3" s="250"/>
      <c r="Q3" s="293"/>
      <c r="R3" s="294"/>
      <c r="S3" s="295"/>
      <c r="T3" s="297"/>
      <c r="U3" s="299"/>
      <c r="V3" s="303"/>
      <c r="W3" s="304"/>
      <c r="X3" s="305"/>
      <c r="Y3" s="289"/>
      <c r="Z3" s="284"/>
    </row>
    <row r="4" spans="1:26" ht="24.75" customHeight="1" x14ac:dyDescent="0.25">
      <c r="A4" s="79" t="s">
        <v>232</v>
      </c>
      <c r="B4" s="90">
        <v>104006</v>
      </c>
      <c r="C4" s="256">
        <v>12</v>
      </c>
      <c r="D4" s="257"/>
      <c r="E4" s="258"/>
      <c r="F4" s="259">
        <v>8</v>
      </c>
      <c r="G4" s="260"/>
      <c r="H4" s="266">
        <v>6</v>
      </c>
      <c r="I4" s="260"/>
      <c r="J4" s="267">
        <v>5</v>
      </c>
      <c r="K4" s="268"/>
      <c r="L4" s="261">
        <v>0</v>
      </c>
      <c r="M4" s="262"/>
      <c r="N4" s="263">
        <v>28</v>
      </c>
      <c r="O4" s="264"/>
      <c r="P4" s="265"/>
      <c r="Q4" s="309">
        <v>18</v>
      </c>
      <c r="R4" s="310"/>
      <c r="S4" s="311"/>
      <c r="T4" s="86">
        <v>39</v>
      </c>
      <c r="U4" s="84">
        <v>25</v>
      </c>
      <c r="V4" s="312">
        <v>17</v>
      </c>
      <c r="W4" s="313"/>
      <c r="X4" s="314"/>
      <c r="Y4" s="100">
        <v>12</v>
      </c>
      <c r="Z4" s="98">
        <v>33</v>
      </c>
    </row>
    <row r="5" spans="1:26" ht="23.25" customHeight="1" x14ac:dyDescent="0.25">
      <c r="A5" s="80" t="s">
        <v>233</v>
      </c>
      <c r="B5" s="91">
        <v>92172</v>
      </c>
      <c r="C5" s="232">
        <v>8</v>
      </c>
      <c r="D5" s="233"/>
      <c r="E5" s="234"/>
      <c r="F5" s="235">
        <v>13</v>
      </c>
      <c r="G5" s="236"/>
      <c r="H5" s="285">
        <v>4</v>
      </c>
      <c r="I5" s="236"/>
      <c r="J5" s="286">
        <v>11</v>
      </c>
      <c r="K5" s="287"/>
      <c r="L5" s="237">
        <v>1</v>
      </c>
      <c r="M5" s="238"/>
      <c r="N5" s="239">
        <v>16</v>
      </c>
      <c r="O5" s="240"/>
      <c r="P5" s="241"/>
      <c r="Q5" s="210">
        <v>9</v>
      </c>
      <c r="R5" s="211"/>
      <c r="S5" s="212"/>
      <c r="T5" s="87">
        <v>16</v>
      </c>
      <c r="U5" s="85">
        <v>13</v>
      </c>
      <c r="V5" s="213">
        <v>3</v>
      </c>
      <c r="W5" s="214"/>
      <c r="X5" s="215"/>
      <c r="Y5" s="101">
        <v>8</v>
      </c>
      <c r="Z5" s="99">
        <v>31</v>
      </c>
    </row>
    <row r="6" spans="1:26" ht="23.25" customHeight="1" x14ac:dyDescent="0.25">
      <c r="A6" s="80" t="s">
        <v>234</v>
      </c>
      <c r="B6" s="91">
        <v>190827</v>
      </c>
      <c r="C6" s="232">
        <v>12</v>
      </c>
      <c r="D6" s="233"/>
      <c r="E6" s="234"/>
      <c r="F6" s="235">
        <v>20</v>
      </c>
      <c r="G6" s="236"/>
      <c r="H6" s="285">
        <v>1</v>
      </c>
      <c r="I6" s="236"/>
      <c r="J6" s="286">
        <v>22</v>
      </c>
      <c r="K6" s="287"/>
      <c r="L6" s="237">
        <v>6</v>
      </c>
      <c r="M6" s="238"/>
      <c r="N6" s="239">
        <v>36</v>
      </c>
      <c r="O6" s="240"/>
      <c r="P6" s="241"/>
      <c r="Q6" s="210">
        <v>30</v>
      </c>
      <c r="R6" s="211"/>
      <c r="S6" s="212"/>
      <c r="T6" s="87">
        <v>57</v>
      </c>
      <c r="U6" s="85">
        <v>34</v>
      </c>
      <c r="V6" s="213">
        <v>8</v>
      </c>
      <c r="W6" s="214"/>
      <c r="X6" s="215"/>
      <c r="Y6" s="101">
        <v>20</v>
      </c>
      <c r="Z6" s="99">
        <v>57</v>
      </c>
    </row>
    <row r="7" spans="1:26" ht="23.25" customHeight="1" thickBot="1" x14ac:dyDescent="0.3">
      <c r="A7" s="80" t="s">
        <v>235</v>
      </c>
      <c r="B7" s="91">
        <v>74367</v>
      </c>
      <c r="C7" s="216">
        <v>12</v>
      </c>
      <c r="D7" s="217"/>
      <c r="E7" s="218"/>
      <c r="F7" s="219">
        <v>12</v>
      </c>
      <c r="G7" s="220"/>
      <c r="H7" s="242">
        <v>3</v>
      </c>
      <c r="I7" s="220"/>
      <c r="J7" s="243">
        <v>21</v>
      </c>
      <c r="K7" s="244"/>
      <c r="L7" s="221">
        <v>6</v>
      </c>
      <c r="M7" s="222"/>
      <c r="N7" s="223">
        <v>25</v>
      </c>
      <c r="O7" s="224"/>
      <c r="P7" s="225"/>
      <c r="Q7" s="226">
        <v>12</v>
      </c>
      <c r="R7" s="227"/>
      <c r="S7" s="228"/>
      <c r="T7" s="88">
        <v>29</v>
      </c>
      <c r="U7" s="85">
        <v>23</v>
      </c>
      <c r="V7" s="229">
        <v>56</v>
      </c>
      <c r="W7" s="230"/>
      <c r="X7" s="231"/>
      <c r="Y7" s="101">
        <v>15</v>
      </c>
      <c r="Z7" s="99">
        <v>12</v>
      </c>
    </row>
    <row r="8" spans="1:26" ht="30" customHeight="1" thickBot="1" x14ac:dyDescent="0.3">
      <c r="A8" s="116" t="s">
        <v>266</v>
      </c>
      <c r="B8" s="117"/>
      <c r="C8" s="194">
        <f>SUM(C4:E7)</f>
        <v>44</v>
      </c>
      <c r="D8" s="195"/>
      <c r="E8" s="196"/>
      <c r="F8" s="197">
        <f>SUM(F4:G7)</f>
        <v>53</v>
      </c>
      <c r="G8" s="198"/>
      <c r="H8" s="199">
        <f>SUM(H4:I7)</f>
        <v>14</v>
      </c>
      <c r="I8" s="198"/>
      <c r="J8" s="205">
        <f>SUM(J4:K7)</f>
        <v>59</v>
      </c>
      <c r="K8" s="206"/>
      <c r="L8" s="200">
        <f>SUM(L4:M7)</f>
        <v>13</v>
      </c>
      <c r="M8" s="201"/>
      <c r="N8" s="202">
        <f>SUM(N4:P7)</f>
        <v>105</v>
      </c>
      <c r="O8" s="203"/>
      <c r="P8" s="204"/>
      <c r="Q8" s="176">
        <f>SUM(Q4:S7)</f>
        <v>69</v>
      </c>
      <c r="R8" s="177"/>
      <c r="S8" s="178"/>
      <c r="T8" s="118">
        <f>SUM(T4:T7)</f>
        <v>141</v>
      </c>
      <c r="U8" s="119">
        <f>SUM(U4:U7)</f>
        <v>95</v>
      </c>
      <c r="V8" s="179">
        <f>SUM(V4:X7)</f>
        <v>84</v>
      </c>
      <c r="W8" s="179"/>
      <c r="X8" s="179"/>
      <c r="Y8" s="151">
        <f>SUM(Y4:Y7)</f>
        <v>55</v>
      </c>
      <c r="Z8" s="120">
        <f>SUM(Z4:Z7)</f>
        <v>133</v>
      </c>
    </row>
    <row r="9" spans="1:26" ht="30.75" customHeight="1" thickBot="1" x14ac:dyDescent="0.3">
      <c r="A9" s="116" t="s">
        <v>267</v>
      </c>
      <c r="B9" s="117"/>
      <c r="C9" s="180">
        <f>C8/199</f>
        <v>0.22110552763819097</v>
      </c>
      <c r="D9" s="181"/>
      <c r="E9" s="182"/>
      <c r="F9" s="183">
        <f>F8/199</f>
        <v>0.26633165829145727</v>
      </c>
      <c r="G9" s="184"/>
      <c r="H9" s="207">
        <f>H8/199</f>
        <v>7.0351758793969849E-2</v>
      </c>
      <c r="I9" s="184"/>
      <c r="J9" s="208">
        <f>J8/199</f>
        <v>0.29648241206030151</v>
      </c>
      <c r="K9" s="209"/>
      <c r="L9" s="185">
        <f>L8/199</f>
        <v>6.5326633165829151E-2</v>
      </c>
      <c r="M9" s="186"/>
      <c r="N9" s="187">
        <f>N8/199</f>
        <v>0.52763819095477382</v>
      </c>
      <c r="O9" s="188"/>
      <c r="P9" s="189"/>
      <c r="Q9" s="190">
        <f>Q8/199</f>
        <v>0.34673366834170855</v>
      </c>
      <c r="R9" s="191"/>
      <c r="S9" s="192"/>
      <c r="T9" s="121">
        <f>T8/199</f>
        <v>0.70854271356783916</v>
      </c>
      <c r="U9" s="122">
        <f>U8/199</f>
        <v>0.47738693467336685</v>
      </c>
      <c r="V9" s="193">
        <f>V8/199</f>
        <v>0.42211055276381909</v>
      </c>
      <c r="W9" s="193"/>
      <c r="X9" s="193"/>
      <c r="Y9" s="152">
        <f>Y8/199</f>
        <v>0.27638190954773867</v>
      </c>
      <c r="Z9" s="123">
        <f>Z8/199</f>
        <v>0.66834170854271358</v>
      </c>
    </row>
    <row r="10" spans="1:26" ht="13.5" customHeight="1" x14ac:dyDescent="0.25">
      <c r="A10" t="s">
        <v>270</v>
      </c>
    </row>
    <row r="11" spans="1:26" ht="13.5" customHeight="1" x14ac:dyDescent="0.25"/>
    <row r="12" spans="1:26" ht="20.25" customHeight="1" thickBot="1" x14ac:dyDescent="0.3">
      <c r="A12" s="89" t="s">
        <v>335</v>
      </c>
    </row>
    <row r="13" spans="1:26" ht="48" customHeight="1" x14ac:dyDescent="0.25">
      <c r="A13" s="269" t="s">
        <v>243</v>
      </c>
      <c r="B13" s="271" t="s">
        <v>0</v>
      </c>
      <c r="C13" s="273" t="s">
        <v>1</v>
      </c>
      <c r="D13" s="274"/>
      <c r="E13" s="275"/>
      <c r="F13" s="251" t="s">
        <v>2</v>
      </c>
      <c r="G13" s="252"/>
      <c r="H13" s="252"/>
      <c r="I13" s="252"/>
      <c r="J13" s="252"/>
      <c r="K13" s="253"/>
      <c r="L13" s="279" t="s">
        <v>224</v>
      </c>
      <c r="M13" s="280"/>
      <c r="N13" s="245" t="s">
        <v>83</v>
      </c>
      <c r="O13" s="246"/>
      <c r="P13" s="247"/>
      <c r="Q13" s="290" t="s">
        <v>3</v>
      </c>
      <c r="R13" s="291"/>
      <c r="S13" s="292"/>
      <c r="T13" s="296" t="s">
        <v>223</v>
      </c>
      <c r="U13" s="298" t="s">
        <v>4</v>
      </c>
      <c r="V13" s="300" t="s">
        <v>239</v>
      </c>
      <c r="W13" s="301"/>
      <c r="X13" s="302"/>
      <c r="Y13" s="288" t="s">
        <v>241</v>
      </c>
      <c r="Z13" s="283" t="s">
        <v>242</v>
      </c>
    </row>
    <row r="14" spans="1:26" ht="62.25" customHeight="1" thickBot="1" x14ac:dyDescent="0.3">
      <c r="A14" s="270"/>
      <c r="B14" s="272"/>
      <c r="C14" s="276"/>
      <c r="D14" s="277"/>
      <c r="E14" s="278"/>
      <c r="F14" s="254" t="s">
        <v>7</v>
      </c>
      <c r="G14" s="255"/>
      <c r="H14" s="306" t="s">
        <v>252</v>
      </c>
      <c r="I14" s="255"/>
      <c r="J14" s="307" t="s">
        <v>222</v>
      </c>
      <c r="K14" s="308"/>
      <c r="L14" s="281"/>
      <c r="M14" s="282"/>
      <c r="N14" s="248"/>
      <c r="O14" s="249"/>
      <c r="P14" s="250"/>
      <c r="Q14" s="293"/>
      <c r="R14" s="294"/>
      <c r="S14" s="295"/>
      <c r="T14" s="297"/>
      <c r="U14" s="299"/>
      <c r="V14" s="303"/>
      <c r="W14" s="304"/>
      <c r="X14" s="305"/>
      <c r="Y14" s="289"/>
      <c r="Z14" s="284"/>
    </row>
    <row r="15" spans="1:26" ht="24.75" customHeight="1" x14ac:dyDescent="0.25">
      <c r="A15" s="79" t="s">
        <v>232</v>
      </c>
      <c r="B15" s="90">
        <v>110015</v>
      </c>
      <c r="C15" s="256">
        <v>10</v>
      </c>
      <c r="D15" s="257"/>
      <c r="E15" s="258"/>
      <c r="F15" s="259">
        <v>7</v>
      </c>
      <c r="G15" s="260"/>
      <c r="H15" s="266">
        <v>11</v>
      </c>
      <c r="I15" s="260"/>
      <c r="J15" s="267">
        <v>5</v>
      </c>
      <c r="K15" s="268"/>
      <c r="L15" s="261">
        <v>0</v>
      </c>
      <c r="M15" s="262"/>
      <c r="N15" s="263">
        <v>25</v>
      </c>
      <c r="O15" s="264"/>
      <c r="P15" s="265"/>
      <c r="Q15" s="309">
        <v>20</v>
      </c>
      <c r="R15" s="310"/>
      <c r="S15" s="311"/>
      <c r="T15" s="86">
        <v>37</v>
      </c>
      <c r="U15" s="84">
        <v>26</v>
      </c>
      <c r="V15" s="312">
        <v>7</v>
      </c>
      <c r="W15" s="313"/>
      <c r="X15" s="314"/>
      <c r="Y15" s="100">
        <v>10</v>
      </c>
      <c r="Z15" s="98">
        <v>8</v>
      </c>
    </row>
    <row r="16" spans="1:26" ht="23.25" customHeight="1" x14ac:dyDescent="0.25">
      <c r="A16" s="80" t="s">
        <v>233</v>
      </c>
      <c r="B16" s="91">
        <v>94635</v>
      </c>
      <c r="C16" s="232">
        <v>8</v>
      </c>
      <c r="D16" s="233"/>
      <c r="E16" s="234"/>
      <c r="F16" s="235">
        <v>14</v>
      </c>
      <c r="G16" s="236"/>
      <c r="H16" s="285">
        <v>3</v>
      </c>
      <c r="I16" s="236"/>
      <c r="J16" s="286">
        <v>10</v>
      </c>
      <c r="K16" s="287"/>
      <c r="L16" s="237">
        <v>1</v>
      </c>
      <c r="M16" s="238"/>
      <c r="N16" s="239">
        <v>16</v>
      </c>
      <c r="O16" s="240"/>
      <c r="P16" s="241"/>
      <c r="Q16" s="210">
        <v>13</v>
      </c>
      <c r="R16" s="211"/>
      <c r="S16" s="212"/>
      <c r="T16" s="87">
        <v>16</v>
      </c>
      <c r="U16" s="85">
        <v>10</v>
      </c>
      <c r="V16" s="213">
        <v>3</v>
      </c>
      <c r="W16" s="214"/>
      <c r="X16" s="215"/>
      <c r="Y16" s="101">
        <v>7</v>
      </c>
      <c r="Z16" s="99">
        <v>24</v>
      </c>
    </row>
    <row r="17" spans="1:26" ht="23.25" customHeight="1" x14ac:dyDescent="0.25">
      <c r="A17" s="80" t="s">
        <v>234</v>
      </c>
      <c r="B17" s="91">
        <v>183609</v>
      </c>
      <c r="C17" s="232">
        <v>13</v>
      </c>
      <c r="D17" s="233"/>
      <c r="E17" s="234"/>
      <c r="F17" s="235">
        <v>18</v>
      </c>
      <c r="G17" s="236"/>
      <c r="H17" s="285">
        <v>2</v>
      </c>
      <c r="I17" s="236"/>
      <c r="J17" s="286">
        <v>24</v>
      </c>
      <c r="K17" s="287"/>
      <c r="L17" s="237">
        <v>6</v>
      </c>
      <c r="M17" s="238"/>
      <c r="N17" s="239">
        <v>37</v>
      </c>
      <c r="O17" s="240"/>
      <c r="P17" s="241"/>
      <c r="Q17" s="210">
        <v>29</v>
      </c>
      <c r="R17" s="211"/>
      <c r="S17" s="212"/>
      <c r="T17" s="87">
        <v>57</v>
      </c>
      <c r="U17" s="85">
        <v>34</v>
      </c>
      <c r="V17" s="213">
        <v>12</v>
      </c>
      <c r="W17" s="214"/>
      <c r="X17" s="215"/>
      <c r="Y17" s="101">
        <v>11</v>
      </c>
      <c r="Z17" s="99">
        <v>20</v>
      </c>
    </row>
    <row r="18" spans="1:26" ht="23.25" customHeight="1" thickBot="1" x14ac:dyDescent="0.3">
      <c r="A18" s="80" t="s">
        <v>235</v>
      </c>
      <c r="B18" s="91">
        <v>75737</v>
      </c>
      <c r="C18" s="216">
        <v>12</v>
      </c>
      <c r="D18" s="217"/>
      <c r="E18" s="218"/>
      <c r="F18" s="219">
        <v>10</v>
      </c>
      <c r="G18" s="220"/>
      <c r="H18" s="242">
        <v>12</v>
      </c>
      <c r="I18" s="220"/>
      <c r="J18" s="243">
        <v>16</v>
      </c>
      <c r="K18" s="244"/>
      <c r="L18" s="221">
        <v>5</v>
      </c>
      <c r="M18" s="222"/>
      <c r="N18" s="223">
        <v>22</v>
      </c>
      <c r="O18" s="224"/>
      <c r="P18" s="225"/>
      <c r="Q18" s="226">
        <v>13</v>
      </c>
      <c r="R18" s="227"/>
      <c r="S18" s="228"/>
      <c r="T18" s="88">
        <v>27</v>
      </c>
      <c r="U18" s="85">
        <v>17</v>
      </c>
      <c r="V18" s="229">
        <v>30</v>
      </c>
      <c r="W18" s="230"/>
      <c r="X18" s="231"/>
      <c r="Y18" s="101">
        <v>10</v>
      </c>
      <c r="Z18" s="99">
        <v>0</v>
      </c>
    </row>
    <row r="19" spans="1:26" ht="30" customHeight="1" thickBot="1" x14ac:dyDescent="0.3">
      <c r="A19" s="116" t="s">
        <v>336</v>
      </c>
      <c r="B19" s="117"/>
      <c r="C19" s="194">
        <f>SUM(C15:E18)</f>
        <v>43</v>
      </c>
      <c r="D19" s="195"/>
      <c r="E19" s="196"/>
      <c r="F19" s="197">
        <f>SUM(F15:G18)</f>
        <v>49</v>
      </c>
      <c r="G19" s="198"/>
      <c r="H19" s="199">
        <f>SUM(H15:I18)</f>
        <v>28</v>
      </c>
      <c r="I19" s="198"/>
      <c r="J19" s="205">
        <f>SUM(J15:K18)</f>
        <v>55</v>
      </c>
      <c r="K19" s="206"/>
      <c r="L19" s="200">
        <f>SUM(L15:M18)</f>
        <v>12</v>
      </c>
      <c r="M19" s="201"/>
      <c r="N19" s="202">
        <f>SUM(N15:P18)</f>
        <v>100</v>
      </c>
      <c r="O19" s="203"/>
      <c r="P19" s="204"/>
      <c r="Q19" s="176">
        <f>SUM(Q15:S18)</f>
        <v>75</v>
      </c>
      <c r="R19" s="177"/>
      <c r="S19" s="178"/>
      <c r="T19" s="118">
        <f>SUM(T15:T18)</f>
        <v>137</v>
      </c>
      <c r="U19" s="119">
        <f>SUM(U15:U18)</f>
        <v>87</v>
      </c>
      <c r="V19" s="179">
        <f>SUM(V15:X18)</f>
        <v>52</v>
      </c>
      <c r="W19" s="179"/>
      <c r="X19" s="179"/>
      <c r="Y19" s="151">
        <f>SUM(Y15:Y18)</f>
        <v>38</v>
      </c>
      <c r="Z19" s="120">
        <f>SUM(Z15:Z18)</f>
        <v>52</v>
      </c>
    </row>
    <row r="20" spans="1:26" ht="30.75" customHeight="1" thickBot="1" x14ac:dyDescent="0.3">
      <c r="A20" s="116" t="s">
        <v>337</v>
      </c>
      <c r="B20" s="117"/>
      <c r="C20" s="180">
        <f>C19/200</f>
        <v>0.215</v>
      </c>
      <c r="D20" s="181"/>
      <c r="E20" s="182"/>
      <c r="F20" s="183">
        <f>F19/200</f>
        <v>0.245</v>
      </c>
      <c r="G20" s="184"/>
      <c r="H20" s="207">
        <f>H19/200</f>
        <v>0.14000000000000001</v>
      </c>
      <c r="I20" s="184"/>
      <c r="J20" s="208">
        <f>J19/200</f>
        <v>0.27500000000000002</v>
      </c>
      <c r="K20" s="209"/>
      <c r="L20" s="185">
        <f>L19/200</f>
        <v>0.06</v>
      </c>
      <c r="M20" s="186"/>
      <c r="N20" s="187">
        <f>N19/200</f>
        <v>0.5</v>
      </c>
      <c r="O20" s="188"/>
      <c r="P20" s="189"/>
      <c r="Q20" s="190">
        <f>Q19/200</f>
        <v>0.375</v>
      </c>
      <c r="R20" s="191"/>
      <c r="S20" s="192"/>
      <c r="T20" s="121">
        <f>T19/200</f>
        <v>0.68500000000000005</v>
      </c>
      <c r="U20" s="122">
        <f>U19/200</f>
        <v>0.435</v>
      </c>
      <c r="V20" s="193">
        <f>V19/200</f>
        <v>0.26</v>
      </c>
      <c r="W20" s="193"/>
      <c r="X20" s="193"/>
      <c r="Y20" s="152">
        <f>Y19/200</f>
        <v>0.19</v>
      </c>
      <c r="Z20" s="123">
        <f>Z19/200</f>
        <v>0.26</v>
      </c>
    </row>
    <row r="21" spans="1:26" ht="13.5" customHeight="1" x14ac:dyDescent="0.25">
      <c r="A21" s="9" t="s">
        <v>338</v>
      </c>
    </row>
  </sheetData>
  <mergeCells count="126">
    <mergeCell ref="N19:P19"/>
    <mergeCell ref="Q19:S19"/>
    <mergeCell ref="V19:X19"/>
    <mergeCell ref="C20:E20"/>
    <mergeCell ref="F20:G20"/>
    <mergeCell ref="H20:I20"/>
    <mergeCell ref="J20:K20"/>
    <mergeCell ref="L20:M20"/>
    <mergeCell ref="N20:P20"/>
    <mergeCell ref="Q20:S20"/>
    <mergeCell ref="V20:X20"/>
    <mergeCell ref="C19:E19"/>
    <mergeCell ref="F19:G19"/>
    <mergeCell ref="H19:I19"/>
    <mergeCell ref="J19:K19"/>
    <mergeCell ref="L19:M19"/>
    <mergeCell ref="N17:P17"/>
    <mergeCell ref="Q17:S17"/>
    <mergeCell ref="V17:X17"/>
    <mergeCell ref="C18:E18"/>
    <mergeCell ref="F18:G18"/>
    <mergeCell ref="H18:I18"/>
    <mergeCell ref="J18:K18"/>
    <mergeCell ref="L18:M18"/>
    <mergeCell ref="N18:P18"/>
    <mergeCell ref="Q18:S18"/>
    <mergeCell ref="V18:X18"/>
    <mergeCell ref="C17:E17"/>
    <mergeCell ref="F17:G17"/>
    <mergeCell ref="H17:I17"/>
    <mergeCell ref="J17:K17"/>
    <mergeCell ref="L17:M17"/>
    <mergeCell ref="N15:P15"/>
    <mergeCell ref="Q15:S15"/>
    <mergeCell ref="V15:X15"/>
    <mergeCell ref="C16:E16"/>
    <mergeCell ref="F16:G16"/>
    <mergeCell ref="H16:I16"/>
    <mergeCell ref="J16:K16"/>
    <mergeCell ref="L16:M16"/>
    <mergeCell ref="N16:P16"/>
    <mergeCell ref="Q16:S16"/>
    <mergeCell ref="V16:X16"/>
    <mergeCell ref="C15:E15"/>
    <mergeCell ref="F15:G15"/>
    <mergeCell ref="H15:I15"/>
    <mergeCell ref="J15:K15"/>
    <mergeCell ref="L15:M15"/>
    <mergeCell ref="Y13:Y14"/>
    <mergeCell ref="Z13:Z14"/>
    <mergeCell ref="F14:G14"/>
    <mergeCell ref="H14:I14"/>
    <mergeCell ref="J14:K14"/>
    <mergeCell ref="N13:P14"/>
    <mergeCell ref="Q13:S14"/>
    <mergeCell ref="T13:T14"/>
    <mergeCell ref="U13:U14"/>
    <mergeCell ref="V13:X14"/>
    <mergeCell ref="A13:A14"/>
    <mergeCell ref="B13:B14"/>
    <mergeCell ref="C13:E14"/>
    <mergeCell ref="F13:K13"/>
    <mergeCell ref="L13:M14"/>
    <mergeCell ref="Z2:Z3"/>
    <mergeCell ref="H5:I5"/>
    <mergeCell ref="J5:K5"/>
    <mergeCell ref="H6:I6"/>
    <mergeCell ref="J6:K6"/>
    <mergeCell ref="Y2:Y3"/>
    <mergeCell ref="L2:M3"/>
    <mergeCell ref="Q2:S3"/>
    <mergeCell ref="T2:T3"/>
    <mergeCell ref="U2:U3"/>
    <mergeCell ref="V2:X3"/>
    <mergeCell ref="H3:I3"/>
    <mergeCell ref="J3:K3"/>
    <mergeCell ref="Q4:S4"/>
    <mergeCell ref="V4:X4"/>
    <mergeCell ref="V5:X5"/>
    <mergeCell ref="A2:A3"/>
    <mergeCell ref="B2:B3"/>
    <mergeCell ref="C2:E3"/>
    <mergeCell ref="N2:P3"/>
    <mergeCell ref="F2:K2"/>
    <mergeCell ref="F3:G3"/>
    <mergeCell ref="C5:E5"/>
    <mergeCell ref="F5:G5"/>
    <mergeCell ref="L5:M5"/>
    <mergeCell ref="N5:P5"/>
    <mergeCell ref="Q5:S5"/>
    <mergeCell ref="C4:E4"/>
    <mergeCell ref="F4:G4"/>
    <mergeCell ref="L4:M4"/>
    <mergeCell ref="N4:P4"/>
    <mergeCell ref="H4:I4"/>
    <mergeCell ref="J4:K4"/>
    <mergeCell ref="Q6:S6"/>
    <mergeCell ref="V6:X6"/>
    <mergeCell ref="C7:E7"/>
    <mergeCell ref="F7:G7"/>
    <mergeCell ref="L7:M7"/>
    <mergeCell ref="N7:P7"/>
    <mergeCell ref="Q7:S7"/>
    <mergeCell ref="V7:X7"/>
    <mergeCell ref="C6:E6"/>
    <mergeCell ref="F6:G6"/>
    <mergeCell ref="L6:M6"/>
    <mergeCell ref="N6:P6"/>
    <mergeCell ref="H7:I7"/>
    <mergeCell ref="J7:K7"/>
    <mergeCell ref="Q8:S8"/>
    <mergeCell ref="V8:X8"/>
    <mergeCell ref="C9:E9"/>
    <mergeCell ref="F9:G9"/>
    <mergeCell ref="L9:M9"/>
    <mergeCell ref="N9:P9"/>
    <mergeCell ref="Q9:S9"/>
    <mergeCell ref="V9:X9"/>
    <mergeCell ref="C8:E8"/>
    <mergeCell ref="F8:G8"/>
    <mergeCell ref="H8:I8"/>
    <mergeCell ref="L8:M8"/>
    <mergeCell ref="N8:P8"/>
    <mergeCell ref="J8:K8"/>
    <mergeCell ref="H9:I9"/>
    <mergeCell ref="J9:K9"/>
  </mergeCells>
  <pageMargins left="0.7" right="0.7" top="0.78740157499999996" bottom="0.78740157499999996" header="0.3" footer="0.3"/>
  <pageSetup paperSize="8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91C2-6909-489B-AD83-9141E2862BD6}">
  <sheetPr>
    <tabColor theme="8" tint="-0.499984740745262"/>
    <pageSetUpPr fitToPage="1"/>
  </sheetPr>
  <dimension ref="A1:Z27"/>
  <sheetViews>
    <sheetView showGridLines="0" zoomScale="80" zoomScaleNormal="80" workbookViewId="0">
      <selection activeCell="A2" sqref="A2:B3"/>
    </sheetView>
  </sheetViews>
  <sheetFormatPr defaultRowHeight="13.2" x14ac:dyDescent="0.25"/>
  <cols>
    <col min="1" max="1" width="27.5546875" customWidth="1"/>
    <col min="2" max="2" width="11.5546875" customWidth="1"/>
    <col min="3" max="3" width="6.6640625" customWidth="1"/>
    <col min="4" max="4" width="8.88671875" customWidth="1"/>
    <col min="5" max="5" width="0.33203125" customWidth="1"/>
    <col min="6" max="7" width="6.6640625" customWidth="1"/>
    <col min="8" max="8" width="7.6640625" customWidth="1"/>
    <col min="9" max="9" width="6.88671875" customWidth="1"/>
    <col min="10" max="11" width="7.6640625" customWidth="1"/>
    <col min="12" max="12" width="0.109375" customWidth="1"/>
    <col min="13" max="13" width="12.5546875" customWidth="1"/>
    <col min="14" max="14" width="7.6640625" customWidth="1"/>
    <col min="15" max="15" width="7.6640625" hidden="1" customWidth="1"/>
    <col min="16" max="16" width="9.44140625" customWidth="1"/>
    <col min="17" max="17" width="16.109375" customWidth="1"/>
    <col min="18" max="18" width="2.109375" customWidth="1"/>
    <col min="19" max="19" width="0.6640625" hidden="1" customWidth="1"/>
    <col min="20" max="20" width="12.88671875" customWidth="1"/>
    <col min="21" max="21" width="15.6640625" customWidth="1"/>
    <col min="22" max="22" width="18.44140625" customWidth="1"/>
    <col min="23" max="23" width="3.44140625" customWidth="1"/>
    <col min="24" max="24" width="9.109375" hidden="1" customWidth="1"/>
    <col min="25" max="25" width="15.6640625" customWidth="1"/>
    <col min="26" max="26" width="15" customWidth="1"/>
    <col min="28" max="28" width="14.33203125" bestFit="1" customWidth="1"/>
  </cols>
  <sheetData>
    <row r="1" spans="1:26" ht="20.25" customHeight="1" thickBot="1" x14ac:dyDescent="0.3">
      <c r="A1" s="89" t="s">
        <v>330</v>
      </c>
    </row>
    <row r="2" spans="1:26" ht="36.75" customHeight="1" x14ac:dyDescent="0.25">
      <c r="A2" s="351" t="s">
        <v>221</v>
      </c>
      <c r="B2" s="352"/>
      <c r="C2" s="273" t="s">
        <v>1</v>
      </c>
      <c r="D2" s="274"/>
      <c r="E2" s="275"/>
      <c r="F2" s="251" t="s">
        <v>2</v>
      </c>
      <c r="G2" s="252"/>
      <c r="H2" s="252"/>
      <c r="I2" s="252"/>
      <c r="J2" s="252"/>
      <c r="K2" s="253"/>
      <c r="L2" s="279" t="s">
        <v>224</v>
      </c>
      <c r="M2" s="280"/>
      <c r="N2" s="245" t="s">
        <v>83</v>
      </c>
      <c r="O2" s="246"/>
      <c r="P2" s="247"/>
      <c r="Q2" s="290" t="s">
        <v>3</v>
      </c>
      <c r="R2" s="291"/>
      <c r="S2" s="292"/>
      <c r="T2" s="296" t="s">
        <v>223</v>
      </c>
      <c r="U2" s="298" t="s">
        <v>4</v>
      </c>
      <c r="V2" s="300" t="s">
        <v>239</v>
      </c>
      <c r="W2" s="301"/>
      <c r="X2" s="302"/>
      <c r="Y2" s="288" t="s">
        <v>241</v>
      </c>
      <c r="Z2" s="283" t="s">
        <v>242</v>
      </c>
    </row>
    <row r="3" spans="1:26" ht="62.25" customHeight="1" thickBot="1" x14ac:dyDescent="0.3">
      <c r="A3" s="353"/>
      <c r="B3" s="354"/>
      <c r="C3" s="276"/>
      <c r="D3" s="277"/>
      <c r="E3" s="278"/>
      <c r="F3" s="349" t="s">
        <v>7</v>
      </c>
      <c r="G3" s="350"/>
      <c r="H3" s="306" t="s">
        <v>252</v>
      </c>
      <c r="I3" s="255"/>
      <c r="J3" s="307" t="s">
        <v>222</v>
      </c>
      <c r="K3" s="308"/>
      <c r="L3" s="281"/>
      <c r="M3" s="282"/>
      <c r="N3" s="248"/>
      <c r="O3" s="249"/>
      <c r="P3" s="250"/>
      <c r="Q3" s="293"/>
      <c r="R3" s="294"/>
      <c r="S3" s="295"/>
      <c r="T3" s="297"/>
      <c r="U3" s="299"/>
      <c r="V3" s="303"/>
      <c r="W3" s="304"/>
      <c r="X3" s="305"/>
      <c r="Y3" s="289"/>
      <c r="Z3" s="284"/>
    </row>
    <row r="4" spans="1:26" ht="23.25" customHeight="1" thickBot="1" x14ac:dyDescent="0.3">
      <c r="A4" s="172" t="s">
        <v>271</v>
      </c>
      <c r="B4" s="14"/>
      <c r="C4" s="336">
        <v>3</v>
      </c>
      <c r="D4" s="337"/>
      <c r="E4" s="338"/>
      <c r="F4" s="339">
        <v>3</v>
      </c>
      <c r="G4" s="340"/>
      <c r="H4" s="339">
        <v>0</v>
      </c>
      <c r="I4" s="340"/>
      <c r="J4" s="343">
        <v>2</v>
      </c>
      <c r="K4" s="344"/>
      <c r="L4" s="341">
        <v>1</v>
      </c>
      <c r="M4" s="342"/>
      <c r="N4" s="315">
        <v>2</v>
      </c>
      <c r="O4" s="316"/>
      <c r="P4" s="317"/>
      <c r="Q4" s="318">
        <v>2</v>
      </c>
      <c r="R4" s="319"/>
      <c r="S4" s="320"/>
      <c r="T4" s="82">
        <v>4</v>
      </c>
      <c r="U4" s="83">
        <v>4</v>
      </c>
      <c r="V4" s="321">
        <v>1</v>
      </c>
      <c r="W4" s="321"/>
      <c r="X4" s="321"/>
      <c r="Y4" s="153">
        <v>3</v>
      </c>
      <c r="Z4" s="105">
        <v>1</v>
      </c>
    </row>
    <row r="5" spans="1:26" ht="23.25" customHeight="1" thickBot="1" x14ac:dyDescent="0.3">
      <c r="A5" s="172" t="s">
        <v>272</v>
      </c>
      <c r="B5" s="14"/>
      <c r="C5" s="336">
        <v>3</v>
      </c>
      <c r="D5" s="337"/>
      <c r="E5" s="338"/>
      <c r="F5" s="339">
        <v>4</v>
      </c>
      <c r="G5" s="340"/>
      <c r="H5" s="339">
        <v>1</v>
      </c>
      <c r="I5" s="340"/>
      <c r="J5" s="343">
        <v>2</v>
      </c>
      <c r="K5" s="344"/>
      <c r="L5" s="341">
        <v>1</v>
      </c>
      <c r="M5" s="342"/>
      <c r="N5" s="315">
        <v>2</v>
      </c>
      <c r="O5" s="316"/>
      <c r="P5" s="317"/>
      <c r="Q5" s="318">
        <v>3</v>
      </c>
      <c r="R5" s="319"/>
      <c r="S5" s="320"/>
      <c r="T5" s="82">
        <v>4</v>
      </c>
      <c r="U5" s="83">
        <v>4</v>
      </c>
      <c r="V5" s="321">
        <v>1</v>
      </c>
      <c r="W5" s="321"/>
      <c r="X5" s="321"/>
      <c r="Y5" s="153">
        <v>2</v>
      </c>
      <c r="Z5" s="105">
        <v>4</v>
      </c>
    </row>
    <row r="6" spans="1:26" ht="13.5" customHeight="1" thickBot="1" x14ac:dyDescent="0.3"/>
    <row r="7" spans="1:26" ht="41.25" customHeight="1" x14ac:dyDescent="0.25">
      <c r="A7" s="351" t="s">
        <v>230</v>
      </c>
      <c r="B7" s="352"/>
      <c r="C7" s="273" t="s">
        <v>1</v>
      </c>
      <c r="D7" s="274"/>
      <c r="E7" s="275"/>
      <c r="F7" s="251" t="s">
        <v>2</v>
      </c>
      <c r="G7" s="252"/>
      <c r="H7" s="252"/>
      <c r="I7" s="252"/>
      <c r="J7" s="252"/>
      <c r="K7" s="253"/>
      <c r="L7" s="279" t="s">
        <v>224</v>
      </c>
      <c r="M7" s="280"/>
      <c r="N7" s="245" t="s">
        <v>83</v>
      </c>
      <c r="O7" s="246"/>
      <c r="P7" s="247"/>
      <c r="Q7" s="290" t="s">
        <v>3</v>
      </c>
      <c r="R7" s="291"/>
      <c r="S7" s="292"/>
      <c r="T7" s="296" t="s">
        <v>223</v>
      </c>
      <c r="U7" s="298" t="s">
        <v>4</v>
      </c>
      <c r="V7" s="300" t="s">
        <v>239</v>
      </c>
      <c r="W7" s="301"/>
      <c r="X7" s="302"/>
      <c r="Y7" s="288" t="s">
        <v>241</v>
      </c>
      <c r="Z7" s="283" t="s">
        <v>242</v>
      </c>
    </row>
    <row r="8" spans="1:26" ht="63" customHeight="1" thickBot="1" x14ac:dyDescent="0.3">
      <c r="A8" s="353"/>
      <c r="B8" s="354"/>
      <c r="C8" s="276"/>
      <c r="D8" s="277"/>
      <c r="E8" s="278"/>
      <c r="F8" s="254" t="s">
        <v>7</v>
      </c>
      <c r="G8" s="255"/>
      <c r="H8" s="306" t="s">
        <v>252</v>
      </c>
      <c r="I8" s="255"/>
      <c r="J8" s="307" t="s">
        <v>222</v>
      </c>
      <c r="K8" s="308"/>
      <c r="L8" s="281"/>
      <c r="M8" s="282"/>
      <c r="N8" s="248"/>
      <c r="O8" s="249"/>
      <c r="P8" s="250"/>
      <c r="Q8" s="293"/>
      <c r="R8" s="294"/>
      <c r="S8" s="295"/>
      <c r="T8" s="297"/>
      <c r="U8" s="299"/>
      <c r="V8" s="303"/>
      <c r="W8" s="304"/>
      <c r="X8" s="305"/>
      <c r="Y8" s="289"/>
      <c r="Z8" s="284"/>
    </row>
    <row r="9" spans="1:26" ht="21.75" customHeight="1" thickBot="1" x14ac:dyDescent="0.3">
      <c r="A9" s="1" t="s">
        <v>271</v>
      </c>
      <c r="B9" s="14"/>
      <c r="C9" s="336">
        <v>19</v>
      </c>
      <c r="D9" s="337"/>
      <c r="E9" s="338"/>
      <c r="F9" s="339">
        <v>15</v>
      </c>
      <c r="G9" s="340"/>
      <c r="H9" s="339">
        <v>5</v>
      </c>
      <c r="I9" s="340"/>
      <c r="J9" s="343">
        <v>15</v>
      </c>
      <c r="K9" s="344"/>
      <c r="L9" s="341">
        <v>3</v>
      </c>
      <c r="M9" s="342"/>
      <c r="N9" s="315">
        <v>20</v>
      </c>
      <c r="O9" s="316"/>
      <c r="P9" s="317"/>
      <c r="Q9" s="318">
        <v>10</v>
      </c>
      <c r="R9" s="319"/>
      <c r="S9" s="320"/>
      <c r="T9" s="82">
        <v>28</v>
      </c>
      <c r="U9" s="83">
        <v>30</v>
      </c>
      <c r="V9" s="321">
        <v>12</v>
      </c>
      <c r="W9" s="321"/>
      <c r="X9" s="321"/>
      <c r="Y9" s="153">
        <v>12</v>
      </c>
      <c r="Z9" s="105">
        <v>11</v>
      </c>
    </row>
    <row r="10" spans="1:26" ht="22.5" customHeight="1" thickBot="1" x14ac:dyDescent="0.3">
      <c r="A10" s="1" t="s">
        <v>272</v>
      </c>
      <c r="B10" s="14"/>
      <c r="C10" s="336">
        <v>19</v>
      </c>
      <c r="D10" s="337"/>
      <c r="E10" s="338"/>
      <c r="F10" s="339">
        <v>18</v>
      </c>
      <c r="G10" s="340"/>
      <c r="H10" s="339">
        <v>6</v>
      </c>
      <c r="I10" s="340"/>
      <c r="J10" s="343">
        <v>14</v>
      </c>
      <c r="K10" s="344"/>
      <c r="L10" s="341">
        <v>3</v>
      </c>
      <c r="M10" s="342"/>
      <c r="N10" s="315">
        <v>22</v>
      </c>
      <c r="O10" s="316"/>
      <c r="P10" s="317"/>
      <c r="Q10" s="318">
        <v>8</v>
      </c>
      <c r="R10" s="319"/>
      <c r="S10" s="320"/>
      <c r="T10" s="82">
        <v>29</v>
      </c>
      <c r="U10" s="83">
        <v>30</v>
      </c>
      <c r="V10" s="321">
        <v>16</v>
      </c>
      <c r="W10" s="321"/>
      <c r="X10" s="321"/>
      <c r="Y10" s="153">
        <v>18</v>
      </c>
      <c r="Z10" s="105">
        <v>27</v>
      </c>
    </row>
    <row r="11" spans="1:26" ht="13.8" thickBot="1" x14ac:dyDescent="0.3"/>
    <row r="12" spans="1:26" ht="46.5" customHeight="1" x14ac:dyDescent="0.25">
      <c r="A12" s="351" t="s">
        <v>231</v>
      </c>
      <c r="B12" s="352"/>
      <c r="C12" s="273" t="s">
        <v>1</v>
      </c>
      <c r="D12" s="274"/>
      <c r="E12" s="275"/>
      <c r="F12" s="251" t="s">
        <v>2</v>
      </c>
      <c r="G12" s="252"/>
      <c r="H12" s="252"/>
      <c r="I12" s="252"/>
      <c r="J12" s="252"/>
      <c r="K12" s="253"/>
      <c r="L12" s="279" t="s">
        <v>224</v>
      </c>
      <c r="M12" s="280"/>
      <c r="N12" s="245" t="s">
        <v>83</v>
      </c>
      <c r="O12" s="246"/>
      <c r="P12" s="247"/>
      <c r="Q12" s="290" t="s">
        <v>3</v>
      </c>
      <c r="R12" s="291"/>
      <c r="S12" s="292"/>
      <c r="T12" s="296" t="s">
        <v>223</v>
      </c>
      <c r="U12" s="298" t="s">
        <v>4</v>
      </c>
      <c r="V12" s="300" t="s">
        <v>239</v>
      </c>
      <c r="W12" s="301"/>
      <c r="X12" s="302"/>
      <c r="Y12" s="288" t="s">
        <v>241</v>
      </c>
      <c r="Z12" s="283" t="s">
        <v>242</v>
      </c>
    </row>
    <row r="13" spans="1:26" ht="64.5" customHeight="1" thickBot="1" x14ac:dyDescent="0.3">
      <c r="A13" s="353"/>
      <c r="B13" s="354"/>
      <c r="C13" s="276"/>
      <c r="D13" s="277"/>
      <c r="E13" s="278"/>
      <c r="F13" s="254" t="s">
        <v>7</v>
      </c>
      <c r="G13" s="255"/>
      <c r="H13" s="306" t="s">
        <v>252</v>
      </c>
      <c r="I13" s="255"/>
      <c r="J13" s="307" t="s">
        <v>222</v>
      </c>
      <c r="K13" s="308"/>
      <c r="L13" s="281"/>
      <c r="M13" s="282"/>
      <c r="N13" s="248"/>
      <c r="O13" s="249"/>
      <c r="P13" s="250"/>
      <c r="Q13" s="293"/>
      <c r="R13" s="294"/>
      <c r="S13" s="295"/>
      <c r="T13" s="297"/>
      <c r="U13" s="299"/>
      <c r="V13" s="303"/>
      <c r="W13" s="304"/>
      <c r="X13" s="305"/>
      <c r="Y13" s="289"/>
      <c r="Z13" s="284"/>
    </row>
    <row r="14" spans="1:26" ht="21.75" customHeight="1" thickBot="1" x14ac:dyDescent="0.3">
      <c r="A14" s="1" t="s">
        <v>271</v>
      </c>
      <c r="B14" s="14"/>
      <c r="C14" s="336">
        <v>21</v>
      </c>
      <c r="D14" s="337"/>
      <c r="E14" s="338"/>
      <c r="F14" s="339">
        <v>31</v>
      </c>
      <c r="G14" s="340"/>
      <c r="H14" s="339">
        <v>23</v>
      </c>
      <c r="I14" s="340"/>
      <c r="J14" s="343">
        <v>38</v>
      </c>
      <c r="K14" s="344"/>
      <c r="L14" s="341">
        <v>8</v>
      </c>
      <c r="M14" s="342"/>
      <c r="N14" s="315">
        <v>78</v>
      </c>
      <c r="O14" s="316"/>
      <c r="P14" s="317"/>
      <c r="Q14" s="318">
        <v>63</v>
      </c>
      <c r="R14" s="319"/>
      <c r="S14" s="320"/>
      <c r="T14" s="82">
        <v>105</v>
      </c>
      <c r="U14" s="83">
        <v>53</v>
      </c>
      <c r="V14" s="321">
        <v>39</v>
      </c>
      <c r="W14" s="321"/>
      <c r="X14" s="321"/>
      <c r="Y14" s="153">
        <v>23</v>
      </c>
      <c r="Z14" s="105">
        <v>40</v>
      </c>
    </row>
    <row r="15" spans="1:26" ht="21.75" customHeight="1" thickBot="1" x14ac:dyDescent="0.3">
      <c r="A15" s="1" t="s">
        <v>272</v>
      </c>
      <c r="B15" s="14"/>
      <c r="C15" s="336">
        <v>22</v>
      </c>
      <c r="D15" s="337"/>
      <c r="E15" s="338"/>
      <c r="F15" s="339">
        <v>31</v>
      </c>
      <c r="G15" s="340"/>
      <c r="H15" s="339">
        <v>7</v>
      </c>
      <c r="I15" s="340"/>
      <c r="J15" s="343">
        <v>43</v>
      </c>
      <c r="K15" s="344"/>
      <c r="L15" s="341">
        <v>9</v>
      </c>
      <c r="M15" s="342"/>
      <c r="N15" s="315">
        <v>81</v>
      </c>
      <c r="O15" s="316"/>
      <c r="P15" s="317"/>
      <c r="Q15" s="318">
        <v>59</v>
      </c>
      <c r="R15" s="319"/>
      <c r="S15" s="320"/>
      <c r="T15" s="82">
        <v>108</v>
      </c>
      <c r="U15" s="83">
        <v>61</v>
      </c>
      <c r="V15" s="321">
        <v>67</v>
      </c>
      <c r="W15" s="321"/>
      <c r="X15" s="321"/>
      <c r="Y15" s="153">
        <v>35</v>
      </c>
      <c r="Z15" s="105">
        <v>102</v>
      </c>
    </row>
    <row r="16" spans="1:26" ht="13.8" thickBot="1" x14ac:dyDescent="0.3"/>
    <row r="17" spans="1:26" ht="46.5" customHeight="1" x14ac:dyDescent="0.25">
      <c r="A17" s="351" t="s">
        <v>331</v>
      </c>
      <c r="B17" s="352"/>
      <c r="C17" s="273" t="s">
        <v>1</v>
      </c>
      <c r="D17" s="274"/>
      <c r="E17" s="275"/>
      <c r="F17" s="251" t="s">
        <v>2</v>
      </c>
      <c r="G17" s="252"/>
      <c r="H17" s="252"/>
      <c r="I17" s="252"/>
      <c r="J17" s="252"/>
      <c r="K17" s="253"/>
      <c r="L17" s="279" t="s">
        <v>224</v>
      </c>
      <c r="M17" s="280"/>
      <c r="N17" s="245" t="s">
        <v>83</v>
      </c>
      <c r="O17" s="246"/>
      <c r="P17" s="247"/>
      <c r="Q17" s="290" t="s">
        <v>3</v>
      </c>
      <c r="R17" s="291"/>
      <c r="S17" s="292"/>
      <c r="T17" s="296" t="s">
        <v>223</v>
      </c>
      <c r="U17" s="298" t="s">
        <v>4</v>
      </c>
      <c r="V17" s="300" t="s">
        <v>239</v>
      </c>
      <c r="W17" s="301"/>
      <c r="X17" s="302"/>
      <c r="Y17" s="288" t="s">
        <v>241</v>
      </c>
      <c r="Z17" s="283" t="s">
        <v>242</v>
      </c>
    </row>
    <row r="18" spans="1:26" ht="64.5" customHeight="1" thickBot="1" x14ac:dyDescent="0.3">
      <c r="A18" s="353"/>
      <c r="B18" s="354"/>
      <c r="C18" s="276"/>
      <c r="D18" s="277"/>
      <c r="E18" s="278"/>
      <c r="F18" s="254" t="s">
        <v>7</v>
      </c>
      <c r="G18" s="255"/>
      <c r="H18" s="306" t="s">
        <v>252</v>
      </c>
      <c r="I18" s="255"/>
      <c r="J18" s="307" t="s">
        <v>222</v>
      </c>
      <c r="K18" s="308"/>
      <c r="L18" s="281"/>
      <c r="M18" s="282"/>
      <c r="N18" s="248"/>
      <c r="O18" s="249"/>
      <c r="P18" s="250"/>
      <c r="Q18" s="293"/>
      <c r="R18" s="294"/>
      <c r="S18" s="295"/>
      <c r="T18" s="297"/>
      <c r="U18" s="299"/>
      <c r="V18" s="303"/>
      <c r="W18" s="304"/>
      <c r="X18" s="305"/>
      <c r="Y18" s="289"/>
      <c r="Z18" s="284"/>
    </row>
    <row r="19" spans="1:26" ht="21.75" customHeight="1" thickBot="1" x14ac:dyDescent="0.3">
      <c r="A19" s="1" t="s">
        <v>271</v>
      </c>
      <c r="B19" s="14"/>
      <c r="C19" s="336">
        <v>43</v>
      </c>
      <c r="D19" s="337"/>
      <c r="E19" s="338"/>
      <c r="F19" s="339">
        <v>49</v>
      </c>
      <c r="G19" s="340"/>
      <c r="H19" s="339">
        <v>28</v>
      </c>
      <c r="I19" s="340"/>
      <c r="J19" s="343">
        <v>55</v>
      </c>
      <c r="K19" s="344"/>
      <c r="L19" s="341">
        <v>12</v>
      </c>
      <c r="M19" s="342"/>
      <c r="N19" s="315">
        <v>100</v>
      </c>
      <c r="O19" s="316"/>
      <c r="P19" s="317"/>
      <c r="Q19" s="318">
        <v>75</v>
      </c>
      <c r="R19" s="319"/>
      <c r="S19" s="320"/>
      <c r="T19" s="82">
        <v>137</v>
      </c>
      <c r="U19" s="83">
        <v>87</v>
      </c>
      <c r="V19" s="321">
        <v>52</v>
      </c>
      <c r="W19" s="321"/>
      <c r="X19" s="321"/>
      <c r="Y19" s="153">
        <v>38</v>
      </c>
      <c r="Z19" s="105">
        <v>52</v>
      </c>
    </row>
    <row r="20" spans="1:26" ht="21.75" customHeight="1" thickBot="1" x14ac:dyDescent="0.3">
      <c r="A20" s="1" t="s">
        <v>272</v>
      </c>
      <c r="B20" s="14"/>
      <c r="C20" s="336">
        <v>44</v>
      </c>
      <c r="D20" s="337"/>
      <c r="E20" s="338"/>
      <c r="F20" s="339">
        <v>53</v>
      </c>
      <c r="G20" s="340"/>
      <c r="H20" s="339">
        <v>14</v>
      </c>
      <c r="I20" s="340"/>
      <c r="J20" s="343">
        <v>59</v>
      </c>
      <c r="K20" s="344"/>
      <c r="L20" s="341">
        <v>13</v>
      </c>
      <c r="M20" s="342"/>
      <c r="N20" s="315">
        <v>105</v>
      </c>
      <c r="O20" s="316"/>
      <c r="P20" s="317"/>
      <c r="Q20" s="318">
        <v>69</v>
      </c>
      <c r="R20" s="319"/>
      <c r="S20" s="320"/>
      <c r="T20" s="82">
        <v>141</v>
      </c>
      <c r="U20" s="83">
        <v>95</v>
      </c>
      <c r="V20" s="321">
        <v>84</v>
      </c>
      <c r="W20" s="321"/>
      <c r="X20" s="321"/>
      <c r="Y20" s="153">
        <v>55</v>
      </c>
      <c r="Z20" s="105">
        <v>133</v>
      </c>
    </row>
    <row r="21" spans="1:26" ht="13.5" customHeight="1" x14ac:dyDescent="0.25">
      <c r="A21" t="s">
        <v>339</v>
      </c>
    </row>
    <row r="22" spans="1:26" ht="13.5" customHeight="1" x14ac:dyDescent="0.25"/>
    <row r="23" spans="1:26" ht="13.5" customHeight="1" x14ac:dyDescent="0.25"/>
    <row r="24" spans="1:26" ht="13.5" customHeight="1" x14ac:dyDescent="0.25"/>
    <row r="25" spans="1:26" ht="13.5" customHeight="1" x14ac:dyDescent="0.25"/>
    <row r="26" spans="1:26" ht="13.5" customHeight="1" x14ac:dyDescent="0.25"/>
    <row r="27" spans="1:26" ht="13.5" customHeight="1" x14ac:dyDescent="0.25"/>
  </sheetData>
  <mergeCells count="120">
    <mergeCell ref="A2:B3"/>
    <mergeCell ref="U2:U3"/>
    <mergeCell ref="V2:X3"/>
    <mergeCell ref="Y2:Y3"/>
    <mergeCell ref="Z2:Z3"/>
    <mergeCell ref="C2:E3"/>
    <mergeCell ref="F2:K2"/>
    <mergeCell ref="L2:M3"/>
    <mergeCell ref="N2:P3"/>
    <mergeCell ref="F3:G3"/>
    <mergeCell ref="H3:I3"/>
    <mergeCell ref="J3:K3"/>
    <mergeCell ref="C4:E4"/>
    <mergeCell ref="F4:G4"/>
    <mergeCell ref="H4:I4"/>
    <mergeCell ref="J4:K4"/>
    <mergeCell ref="L4:M4"/>
    <mergeCell ref="N4:P4"/>
    <mergeCell ref="C5:E5"/>
    <mergeCell ref="Q2:S3"/>
    <mergeCell ref="T2:T3"/>
    <mergeCell ref="Q4:S4"/>
    <mergeCell ref="V4:X4"/>
    <mergeCell ref="F5:G5"/>
    <mergeCell ref="H5:I5"/>
    <mergeCell ref="J5:K5"/>
    <mergeCell ref="L5:M5"/>
    <mergeCell ref="N5:P5"/>
    <mergeCell ref="Q5:S5"/>
    <mergeCell ref="V5:X5"/>
    <mergeCell ref="Q7:S8"/>
    <mergeCell ref="T7:T8"/>
    <mergeCell ref="U7:U8"/>
    <mergeCell ref="V7:X8"/>
    <mergeCell ref="Y7:Y8"/>
    <mergeCell ref="Z7:Z8"/>
    <mergeCell ref="C7:E8"/>
    <mergeCell ref="F7:K7"/>
    <mergeCell ref="L7:M8"/>
    <mergeCell ref="N7:P8"/>
    <mergeCell ref="F8:G8"/>
    <mergeCell ref="H8:I8"/>
    <mergeCell ref="J8:K8"/>
    <mergeCell ref="V9:X9"/>
    <mergeCell ref="C10:E10"/>
    <mergeCell ref="F10:G10"/>
    <mergeCell ref="H10:I10"/>
    <mergeCell ref="J10:K10"/>
    <mergeCell ref="L10:M10"/>
    <mergeCell ref="N10:P10"/>
    <mergeCell ref="Q10:S10"/>
    <mergeCell ref="V10:X10"/>
    <mergeCell ref="C9:E9"/>
    <mergeCell ref="F9:G9"/>
    <mergeCell ref="H9:I9"/>
    <mergeCell ref="J9:K9"/>
    <mergeCell ref="L9:M9"/>
    <mergeCell ref="N9:P9"/>
    <mergeCell ref="Y12:Y13"/>
    <mergeCell ref="Z12:Z13"/>
    <mergeCell ref="C12:E13"/>
    <mergeCell ref="F12:K12"/>
    <mergeCell ref="L12:M13"/>
    <mergeCell ref="N12:P13"/>
    <mergeCell ref="F13:G13"/>
    <mergeCell ref="H13:I13"/>
    <mergeCell ref="J13:K13"/>
    <mergeCell ref="A7:B8"/>
    <mergeCell ref="A12:B13"/>
    <mergeCell ref="C17:E18"/>
    <mergeCell ref="Q14:S14"/>
    <mergeCell ref="V14:X14"/>
    <mergeCell ref="C15:E15"/>
    <mergeCell ref="F15:G15"/>
    <mergeCell ref="H15:I15"/>
    <mergeCell ref="J15:K15"/>
    <mergeCell ref="L15:M15"/>
    <mergeCell ref="N15:P15"/>
    <mergeCell ref="Q15:S15"/>
    <mergeCell ref="V15:X15"/>
    <mergeCell ref="C14:E14"/>
    <mergeCell ref="F14:G14"/>
    <mergeCell ref="H14:I14"/>
    <mergeCell ref="J14:K14"/>
    <mergeCell ref="L14:M14"/>
    <mergeCell ref="N14:P14"/>
    <mergeCell ref="Q12:S13"/>
    <mergeCell ref="T12:T13"/>
    <mergeCell ref="U12:U13"/>
    <mergeCell ref="V12:X13"/>
    <mergeCell ref="Q9:S9"/>
    <mergeCell ref="Y17:Y18"/>
    <mergeCell ref="Z17:Z18"/>
    <mergeCell ref="F18:G18"/>
    <mergeCell ref="H18:I18"/>
    <mergeCell ref="J18:K18"/>
    <mergeCell ref="F17:K17"/>
    <mergeCell ref="L17:M18"/>
    <mergeCell ref="N17:P18"/>
    <mergeCell ref="Q17:S18"/>
    <mergeCell ref="T17:T18"/>
    <mergeCell ref="U17:U18"/>
    <mergeCell ref="A17:B18"/>
    <mergeCell ref="Q19:S19"/>
    <mergeCell ref="V19:X19"/>
    <mergeCell ref="C20:E20"/>
    <mergeCell ref="F20:G20"/>
    <mergeCell ref="H20:I20"/>
    <mergeCell ref="J20:K20"/>
    <mergeCell ref="L20:M20"/>
    <mergeCell ref="N20:P20"/>
    <mergeCell ref="Q20:S20"/>
    <mergeCell ref="V20:X20"/>
    <mergeCell ref="C19:E19"/>
    <mergeCell ref="F19:G19"/>
    <mergeCell ref="H19:I19"/>
    <mergeCell ref="J19:K19"/>
    <mergeCell ref="L19:M19"/>
    <mergeCell ref="N19:P19"/>
    <mergeCell ref="V17:X18"/>
  </mergeCells>
  <pageMargins left="0.7" right="0.7" top="0.78740157499999996" bottom="0.78740157499999996" header="0.3" footer="0.3"/>
  <pageSetup paperSize="8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E52"/>
  <sheetViews>
    <sheetView showGridLines="0" zoomScale="80" zoomScaleNormal="80" workbookViewId="0">
      <selection activeCell="A2" sqref="A2:A4"/>
    </sheetView>
  </sheetViews>
  <sheetFormatPr defaultRowHeight="13.2" x14ac:dyDescent="0.25"/>
  <cols>
    <col min="1" max="1" width="25" customWidth="1"/>
    <col min="2" max="2" width="9.88671875" customWidth="1"/>
    <col min="3" max="3" width="10.44140625" customWidth="1"/>
    <col min="4" max="4" width="8" customWidth="1"/>
    <col min="5" max="5" width="9.88671875" customWidth="1"/>
    <col min="6" max="6" width="9.109375" customWidth="1"/>
    <col min="7" max="7" width="8.88671875" customWidth="1"/>
    <col min="8" max="10" width="11.33203125" customWidth="1"/>
    <col min="11" max="11" width="10.109375" customWidth="1"/>
    <col min="12" max="12" width="11.109375" customWidth="1"/>
    <col min="13" max="13" width="8.44140625" customWidth="1"/>
    <col min="14" max="14" width="9.109375" customWidth="1"/>
    <col min="15" max="15" width="9.33203125" customWidth="1"/>
    <col min="16" max="16" width="12.33203125" customWidth="1"/>
    <col min="17" max="17" width="9.5546875" customWidth="1"/>
    <col min="18" max="18" width="9.44140625" customWidth="1"/>
    <col min="19" max="19" width="10.5546875" customWidth="1"/>
    <col min="20" max="20" width="12" customWidth="1"/>
    <col min="24" max="24" width="12.109375" customWidth="1"/>
  </cols>
  <sheetData>
    <row r="1" spans="1:31" ht="20.25" customHeight="1" thickBot="1" x14ac:dyDescent="0.3">
      <c r="A1" s="89" t="s">
        <v>258</v>
      </c>
    </row>
    <row r="2" spans="1:31" ht="36.75" customHeight="1" x14ac:dyDescent="0.25">
      <c r="A2" s="347" t="s">
        <v>87</v>
      </c>
      <c r="B2" s="271" t="s">
        <v>0</v>
      </c>
      <c r="C2" s="356" t="s">
        <v>250</v>
      </c>
      <c r="D2" s="273" t="s">
        <v>1</v>
      </c>
      <c r="E2" s="274"/>
      <c r="F2" s="275"/>
      <c r="G2" s="251" t="s">
        <v>2</v>
      </c>
      <c r="H2" s="252"/>
      <c r="I2" s="252"/>
      <c r="J2" s="252"/>
      <c r="K2" s="252"/>
      <c r="L2" s="252"/>
      <c r="M2" s="252"/>
      <c r="N2" s="253"/>
      <c r="O2" s="279" t="s">
        <v>84</v>
      </c>
      <c r="P2" s="280"/>
      <c r="Q2" s="245" t="s">
        <v>83</v>
      </c>
      <c r="R2" s="246"/>
      <c r="S2" s="247"/>
      <c r="T2" s="290" t="s">
        <v>3</v>
      </c>
      <c r="U2" s="291"/>
      <c r="V2" s="292"/>
      <c r="W2" s="379" t="s">
        <v>85</v>
      </c>
      <c r="X2" s="383" t="s">
        <v>86</v>
      </c>
      <c r="Y2" s="300" t="s">
        <v>239</v>
      </c>
      <c r="Z2" s="301"/>
      <c r="AA2" s="302"/>
      <c r="AB2" s="386" t="s">
        <v>197</v>
      </c>
      <c r="AC2" s="387"/>
      <c r="AD2" s="388"/>
      <c r="AE2" s="372" t="s">
        <v>240</v>
      </c>
    </row>
    <row r="3" spans="1:31" ht="64.5" customHeight="1" x14ac:dyDescent="0.25">
      <c r="A3" s="348"/>
      <c r="B3" s="272"/>
      <c r="C3" s="357"/>
      <c r="D3" s="276"/>
      <c r="E3" s="277"/>
      <c r="F3" s="278"/>
      <c r="G3" s="254" t="s">
        <v>255</v>
      </c>
      <c r="H3" s="255"/>
      <c r="I3" s="375" t="s">
        <v>251</v>
      </c>
      <c r="J3" s="306"/>
      <c r="K3" s="306"/>
      <c r="L3" s="255"/>
      <c r="M3" s="375" t="s">
        <v>195</v>
      </c>
      <c r="N3" s="376"/>
      <c r="O3" s="281"/>
      <c r="P3" s="282"/>
      <c r="Q3" s="248"/>
      <c r="R3" s="249"/>
      <c r="S3" s="250"/>
      <c r="T3" s="293"/>
      <c r="U3" s="294"/>
      <c r="V3" s="295"/>
      <c r="W3" s="380"/>
      <c r="X3" s="384"/>
      <c r="Y3" s="303"/>
      <c r="Z3" s="304"/>
      <c r="AA3" s="305"/>
      <c r="AB3" s="389"/>
      <c r="AC3" s="390"/>
      <c r="AD3" s="391"/>
      <c r="AE3" s="373"/>
    </row>
    <row r="4" spans="1:31" ht="84.75" customHeight="1" thickBot="1" x14ac:dyDescent="0.3">
      <c r="A4" s="355"/>
      <c r="B4" s="368"/>
      <c r="C4" s="358"/>
      <c r="D4" s="53" t="s">
        <v>81</v>
      </c>
      <c r="E4" s="54" t="s">
        <v>9</v>
      </c>
      <c r="F4" s="55" t="s">
        <v>6</v>
      </c>
      <c r="G4" s="130" t="s">
        <v>7</v>
      </c>
      <c r="H4" s="131" t="s">
        <v>6</v>
      </c>
      <c r="I4" s="146" t="s">
        <v>253</v>
      </c>
      <c r="J4" s="146" t="s">
        <v>254</v>
      </c>
      <c r="K4" s="146" t="s">
        <v>9</v>
      </c>
      <c r="L4" s="131" t="s">
        <v>6</v>
      </c>
      <c r="M4" s="132" t="s">
        <v>8</v>
      </c>
      <c r="N4" s="133" t="s">
        <v>6</v>
      </c>
      <c r="O4" s="56" t="s">
        <v>9</v>
      </c>
      <c r="P4" s="57" t="s">
        <v>6</v>
      </c>
      <c r="Q4" s="58" t="s">
        <v>5</v>
      </c>
      <c r="R4" s="59" t="s">
        <v>199</v>
      </c>
      <c r="S4" s="60" t="s">
        <v>6</v>
      </c>
      <c r="T4" s="61" t="s">
        <v>5</v>
      </c>
      <c r="U4" s="62" t="s">
        <v>200</v>
      </c>
      <c r="V4" s="63" t="s">
        <v>6</v>
      </c>
      <c r="W4" s="381"/>
      <c r="X4" s="385" t="s">
        <v>4</v>
      </c>
      <c r="Y4" s="107" t="s">
        <v>5</v>
      </c>
      <c r="Z4" s="108" t="s">
        <v>249</v>
      </c>
      <c r="AA4" s="109" t="s">
        <v>6</v>
      </c>
      <c r="AB4" s="64" t="s">
        <v>5</v>
      </c>
      <c r="AC4" s="65" t="s">
        <v>196</v>
      </c>
      <c r="AD4" s="66" t="s">
        <v>6</v>
      </c>
      <c r="AE4" s="374" t="s">
        <v>4</v>
      </c>
    </row>
    <row r="5" spans="1:31" ht="14.25" customHeight="1" x14ac:dyDescent="0.25">
      <c r="A5" s="79" t="s">
        <v>198</v>
      </c>
      <c r="B5" s="5">
        <v>37826</v>
      </c>
      <c r="C5" s="92">
        <f t="shared" ref="C5:C48" si="0">F5+H5+L5+N5+S5+V5+W5+AA5+AD5+AE5+SUM(P5)+SUM(X5)</f>
        <v>5</v>
      </c>
      <c r="D5" s="15">
        <v>45</v>
      </c>
      <c r="E5" s="16">
        <v>37</v>
      </c>
      <c r="F5" s="17">
        <v>0</v>
      </c>
      <c r="G5" s="134">
        <v>38.336606302543224</v>
      </c>
      <c r="H5" s="135">
        <v>1</v>
      </c>
      <c r="I5" s="155">
        <f>B5*2</f>
        <v>75652</v>
      </c>
      <c r="J5" s="155">
        <f>B5*3</f>
        <v>113478</v>
      </c>
      <c r="K5" s="155">
        <v>90423</v>
      </c>
      <c r="L5" s="135">
        <f>IF(AND(K5&gt;=MAX(2500,B5*2),K5&lt;=B5*3),1,0)</f>
        <v>1</v>
      </c>
      <c r="M5" s="136">
        <v>2.7970179241791358</v>
      </c>
      <c r="N5" s="137">
        <v>0</v>
      </c>
      <c r="O5" s="6">
        <v>27.362131866969811</v>
      </c>
      <c r="P5" s="50">
        <v>0</v>
      </c>
      <c r="Q5" s="18">
        <v>70</v>
      </c>
      <c r="R5" s="19">
        <v>52</v>
      </c>
      <c r="S5" s="20">
        <v>0</v>
      </c>
      <c r="T5" s="21">
        <v>12</v>
      </c>
      <c r="U5" s="22">
        <v>5</v>
      </c>
      <c r="V5" s="23">
        <v>0</v>
      </c>
      <c r="W5" s="44">
        <v>1</v>
      </c>
      <c r="X5" s="45">
        <v>1</v>
      </c>
      <c r="Y5" s="110">
        <v>48</v>
      </c>
      <c r="Z5" s="111">
        <v>88.9</v>
      </c>
      <c r="AA5" s="112">
        <v>0</v>
      </c>
      <c r="AB5" s="67">
        <v>300</v>
      </c>
      <c r="AC5" s="68">
        <v>123</v>
      </c>
      <c r="AD5" s="69">
        <v>0</v>
      </c>
      <c r="AE5" s="93">
        <v>1</v>
      </c>
    </row>
    <row r="6" spans="1:31" ht="14.25" customHeight="1" x14ac:dyDescent="0.25">
      <c r="A6" s="80" t="s">
        <v>144</v>
      </c>
      <c r="B6" s="2">
        <v>4534</v>
      </c>
      <c r="C6" s="3">
        <f t="shared" si="0"/>
        <v>8</v>
      </c>
      <c r="D6" s="24">
        <v>23</v>
      </c>
      <c r="E6" s="25">
        <v>26</v>
      </c>
      <c r="F6" s="26">
        <v>1</v>
      </c>
      <c r="G6" s="138">
        <v>34.728034847816495</v>
      </c>
      <c r="H6" s="139">
        <v>1</v>
      </c>
      <c r="I6" s="156">
        <f t="shared" ref="I6:I48" si="1">B6*2</f>
        <v>9068</v>
      </c>
      <c r="J6" s="156">
        <f t="shared" ref="J6:J48" si="2">B6*3</f>
        <v>13602</v>
      </c>
      <c r="K6" s="156">
        <v>22030</v>
      </c>
      <c r="L6" s="139">
        <f t="shared" ref="L6:L48" si="3">IF(AND(K6&gt;=MAX(2500,B6*2),K6&lt;=B6*3),1,0)</f>
        <v>0</v>
      </c>
      <c r="M6" s="140">
        <v>5.9770621967357735</v>
      </c>
      <c r="N6" s="141">
        <v>0</v>
      </c>
      <c r="O6" s="4">
        <v>51.830613145125717</v>
      </c>
      <c r="P6" s="51">
        <v>0</v>
      </c>
      <c r="Q6" s="27">
        <v>10</v>
      </c>
      <c r="R6" s="28">
        <v>11</v>
      </c>
      <c r="S6" s="29">
        <v>1</v>
      </c>
      <c r="T6" s="30">
        <v>3</v>
      </c>
      <c r="U6" s="31">
        <v>3</v>
      </c>
      <c r="V6" s="32">
        <v>1</v>
      </c>
      <c r="W6" s="46">
        <v>1</v>
      </c>
      <c r="X6" s="33">
        <v>1</v>
      </c>
      <c r="Y6" s="113">
        <v>48</v>
      </c>
      <c r="Z6" s="114">
        <v>0</v>
      </c>
      <c r="AA6" s="115">
        <v>0</v>
      </c>
      <c r="AB6" s="70">
        <v>40</v>
      </c>
      <c r="AC6" s="71">
        <v>122</v>
      </c>
      <c r="AD6" s="72">
        <v>1</v>
      </c>
      <c r="AE6" s="94">
        <v>1</v>
      </c>
    </row>
    <row r="7" spans="1:31" ht="14.25" customHeight="1" x14ac:dyDescent="0.25">
      <c r="A7" s="80" t="s">
        <v>143</v>
      </c>
      <c r="B7" s="2">
        <v>4999</v>
      </c>
      <c r="C7" s="12">
        <f t="shared" si="0"/>
        <v>7</v>
      </c>
      <c r="D7" s="24">
        <v>23</v>
      </c>
      <c r="E7" s="25">
        <v>22</v>
      </c>
      <c r="F7" s="26">
        <v>0</v>
      </c>
      <c r="G7" s="138">
        <v>48.766153230646132</v>
      </c>
      <c r="H7" s="139">
        <v>1</v>
      </c>
      <c r="I7" s="156">
        <f t="shared" si="1"/>
        <v>9998</v>
      </c>
      <c r="J7" s="156">
        <f t="shared" si="2"/>
        <v>14997</v>
      </c>
      <c r="K7" s="156">
        <v>30165</v>
      </c>
      <c r="L7" s="139">
        <f t="shared" si="3"/>
        <v>0</v>
      </c>
      <c r="M7" s="140">
        <v>5.0410082016403281</v>
      </c>
      <c r="N7" s="141">
        <v>0</v>
      </c>
      <c r="O7" s="4">
        <v>55.611122224444891</v>
      </c>
      <c r="P7" s="51">
        <v>0</v>
      </c>
      <c r="Q7" s="27">
        <v>10</v>
      </c>
      <c r="R7" s="28">
        <v>22</v>
      </c>
      <c r="S7" s="29">
        <v>1</v>
      </c>
      <c r="T7" s="30">
        <v>3</v>
      </c>
      <c r="U7" s="31">
        <v>1</v>
      </c>
      <c r="V7" s="32">
        <v>0</v>
      </c>
      <c r="W7" s="46">
        <v>1</v>
      </c>
      <c r="X7" s="33">
        <v>1</v>
      </c>
      <c r="Y7" s="113">
        <v>48</v>
      </c>
      <c r="Z7" s="114">
        <v>100</v>
      </c>
      <c r="AA7" s="115">
        <v>1</v>
      </c>
      <c r="AB7" s="70">
        <v>40</v>
      </c>
      <c r="AC7" s="71">
        <v>160</v>
      </c>
      <c r="AD7" s="72">
        <v>1</v>
      </c>
      <c r="AE7" s="94">
        <v>1</v>
      </c>
    </row>
    <row r="8" spans="1:31" ht="14.25" customHeight="1" x14ac:dyDescent="0.25">
      <c r="A8" s="80" t="s">
        <v>201</v>
      </c>
      <c r="B8" s="2">
        <v>3736</v>
      </c>
      <c r="C8" s="3">
        <f t="shared" si="0"/>
        <v>7</v>
      </c>
      <c r="D8" s="24">
        <v>23</v>
      </c>
      <c r="E8" s="25">
        <v>26</v>
      </c>
      <c r="F8" s="26">
        <v>1</v>
      </c>
      <c r="G8" s="138">
        <v>25.340738758029978</v>
      </c>
      <c r="H8" s="139">
        <v>0</v>
      </c>
      <c r="I8" s="156">
        <f t="shared" si="1"/>
        <v>7472</v>
      </c>
      <c r="J8" s="156">
        <f t="shared" si="2"/>
        <v>11208</v>
      </c>
      <c r="K8" s="156">
        <v>12275</v>
      </c>
      <c r="L8" s="139">
        <f t="shared" si="3"/>
        <v>0</v>
      </c>
      <c r="M8" s="140">
        <v>6.6916488222698076</v>
      </c>
      <c r="N8" s="141">
        <v>0</v>
      </c>
      <c r="O8" s="4">
        <v>32.387580299785867</v>
      </c>
      <c r="P8" s="51">
        <v>0</v>
      </c>
      <c r="Q8" s="27">
        <v>10</v>
      </c>
      <c r="R8" s="28">
        <v>12</v>
      </c>
      <c r="S8" s="29">
        <v>1</v>
      </c>
      <c r="T8" s="30">
        <v>3</v>
      </c>
      <c r="U8" s="31">
        <v>2</v>
      </c>
      <c r="V8" s="32">
        <v>0</v>
      </c>
      <c r="W8" s="46">
        <v>1</v>
      </c>
      <c r="X8" s="33">
        <v>1</v>
      </c>
      <c r="Y8" s="113">
        <v>48</v>
      </c>
      <c r="Z8" s="114">
        <v>100</v>
      </c>
      <c r="AA8" s="115">
        <v>1</v>
      </c>
      <c r="AB8" s="70">
        <v>40</v>
      </c>
      <c r="AC8" s="71">
        <v>66</v>
      </c>
      <c r="AD8" s="72">
        <v>1</v>
      </c>
      <c r="AE8" s="94">
        <v>1</v>
      </c>
    </row>
    <row r="9" spans="1:31" ht="14.25" customHeight="1" x14ac:dyDescent="0.25">
      <c r="A9" s="80" t="s">
        <v>142</v>
      </c>
      <c r="B9" s="2">
        <v>3875</v>
      </c>
      <c r="C9" s="12">
        <f t="shared" si="0"/>
        <v>6</v>
      </c>
      <c r="D9" s="24">
        <v>23</v>
      </c>
      <c r="E9" s="25">
        <v>25</v>
      </c>
      <c r="F9" s="26">
        <v>1</v>
      </c>
      <c r="G9" s="138">
        <v>15.262451612903225</v>
      </c>
      <c r="H9" s="139">
        <v>0</v>
      </c>
      <c r="I9" s="156">
        <f t="shared" si="1"/>
        <v>7750</v>
      </c>
      <c r="J9" s="156">
        <f t="shared" si="2"/>
        <v>11625</v>
      </c>
      <c r="K9" s="156">
        <v>16979</v>
      </c>
      <c r="L9" s="139">
        <f t="shared" si="3"/>
        <v>0</v>
      </c>
      <c r="M9" s="140">
        <v>3.0709677419354842</v>
      </c>
      <c r="N9" s="141">
        <v>0</v>
      </c>
      <c r="O9" s="4">
        <v>59.354838709677423</v>
      </c>
      <c r="P9" s="51">
        <v>0</v>
      </c>
      <c r="Q9" s="27">
        <v>10</v>
      </c>
      <c r="R9" s="28">
        <v>19</v>
      </c>
      <c r="S9" s="29">
        <v>1</v>
      </c>
      <c r="T9" s="30">
        <v>3</v>
      </c>
      <c r="U9" s="31">
        <v>2</v>
      </c>
      <c r="V9" s="32">
        <v>0</v>
      </c>
      <c r="W9" s="46">
        <v>1</v>
      </c>
      <c r="X9" s="33">
        <v>1</v>
      </c>
      <c r="Y9" s="113">
        <v>48</v>
      </c>
      <c r="Z9" s="114">
        <v>100</v>
      </c>
      <c r="AA9" s="115">
        <v>1</v>
      </c>
      <c r="AB9" s="70">
        <v>40</v>
      </c>
      <c r="AC9" s="71">
        <v>28</v>
      </c>
      <c r="AD9" s="72">
        <v>0</v>
      </c>
      <c r="AE9" s="94">
        <v>1</v>
      </c>
    </row>
    <row r="10" spans="1:31" ht="14.25" customHeight="1" x14ac:dyDescent="0.25">
      <c r="A10" s="80" t="s">
        <v>141</v>
      </c>
      <c r="B10" s="2">
        <v>6261</v>
      </c>
      <c r="C10" s="3">
        <f t="shared" si="0"/>
        <v>6</v>
      </c>
      <c r="D10" s="24">
        <v>28</v>
      </c>
      <c r="E10" s="25">
        <v>25</v>
      </c>
      <c r="F10" s="26">
        <v>0</v>
      </c>
      <c r="G10" s="138">
        <v>19.972688068998561</v>
      </c>
      <c r="H10" s="139">
        <v>0</v>
      </c>
      <c r="I10" s="156">
        <f t="shared" si="1"/>
        <v>12522</v>
      </c>
      <c r="J10" s="156">
        <f t="shared" si="2"/>
        <v>18783</v>
      </c>
      <c r="K10" s="156">
        <v>20143</v>
      </c>
      <c r="L10" s="139">
        <f t="shared" si="3"/>
        <v>0</v>
      </c>
      <c r="M10" s="140">
        <v>3.2742373422775914</v>
      </c>
      <c r="N10" s="141">
        <v>0</v>
      </c>
      <c r="O10" s="4">
        <v>35.13815684395464</v>
      </c>
      <c r="P10" s="51">
        <v>0</v>
      </c>
      <c r="Q10" s="27">
        <v>20</v>
      </c>
      <c r="R10" s="28">
        <v>21</v>
      </c>
      <c r="S10" s="29">
        <v>1</v>
      </c>
      <c r="T10" s="30">
        <v>4</v>
      </c>
      <c r="U10" s="31">
        <v>1</v>
      </c>
      <c r="V10" s="32">
        <v>0</v>
      </c>
      <c r="W10" s="46">
        <v>1</v>
      </c>
      <c r="X10" s="33">
        <v>1</v>
      </c>
      <c r="Y10" s="113">
        <v>48</v>
      </c>
      <c r="Z10" s="114">
        <v>100</v>
      </c>
      <c r="AA10" s="115">
        <v>1</v>
      </c>
      <c r="AB10" s="70">
        <v>80</v>
      </c>
      <c r="AC10" s="71">
        <v>81</v>
      </c>
      <c r="AD10" s="72">
        <v>1</v>
      </c>
      <c r="AE10" s="94">
        <v>1</v>
      </c>
    </row>
    <row r="11" spans="1:31" ht="14.25" customHeight="1" x14ac:dyDescent="0.25">
      <c r="A11" s="80" t="s">
        <v>140</v>
      </c>
      <c r="B11" s="2">
        <v>11318</v>
      </c>
      <c r="C11" s="12">
        <f t="shared" si="0"/>
        <v>6</v>
      </c>
      <c r="D11" s="24">
        <v>40</v>
      </c>
      <c r="E11" s="25">
        <v>28</v>
      </c>
      <c r="F11" s="26">
        <v>0</v>
      </c>
      <c r="G11" s="138">
        <v>46.26196766213112</v>
      </c>
      <c r="H11" s="139">
        <v>1</v>
      </c>
      <c r="I11" s="156">
        <f t="shared" si="1"/>
        <v>22636</v>
      </c>
      <c r="J11" s="156">
        <f t="shared" si="2"/>
        <v>33954</v>
      </c>
      <c r="K11" s="156">
        <v>27910</v>
      </c>
      <c r="L11" s="139">
        <f t="shared" si="3"/>
        <v>1</v>
      </c>
      <c r="M11" s="140">
        <v>4.7932496907580839</v>
      </c>
      <c r="N11" s="141">
        <v>0</v>
      </c>
      <c r="O11" s="4">
        <v>25.269482240678567</v>
      </c>
      <c r="P11" s="51">
        <v>0</v>
      </c>
      <c r="Q11" s="27">
        <v>28</v>
      </c>
      <c r="R11" s="28">
        <v>40</v>
      </c>
      <c r="S11" s="29">
        <v>1</v>
      </c>
      <c r="T11" s="30">
        <v>7</v>
      </c>
      <c r="U11" s="31">
        <v>4</v>
      </c>
      <c r="V11" s="32">
        <v>0</v>
      </c>
      <c r="W11" s="46">
        <v>0</v>
      </c>
      <c r="X11" s="33">
        <v>1</v>
      </c>
      <c r="Y11" s="113">
        <v>48</v>
      </c>
      <c r="Z11" s="114">
        <v>100</v>
      </c>
      <c r="AA11" s="115">
        <v>1</v>
      </c>
      <c r="AB11" s="70">
        <v>150</v>
      </c>
      <c r="AC11" s="71">
        <v>70</v>
      </c>
      <c r="AD11" s="72">
        <v>0</v>
      </c>
      <c r="AE11" s="94">
        <v>1</v>
      </c>
    </row>
    <row r="12" spans="1:31" ht="14.25" customHeight="1" x14ac:dyDescent="0.25">
      <c r="A12" s="80" t="s">
        <v>139</v>
      </c>
      <c r="B12" s="2">
        <v>3839</v>
      </c>
      <c r="C12" s="3">
        <f t="shared" si="0"/>
        <v>5</v>
      </c>
      <c r="D12" s="24">
        <v>23</v>
      </c>
      <c r="E12" s="25">
        <v>23</v>
      </c>
      <c r="F12" s="26">
        <v>1</v>
      </c>
      <c r="G12" s="138">
        <v>20.006512112529304</v>
      </c>
      <c r="H12" s="139">
        <v>0</v>
      </c>
      <c r="I12" s="156">
        <f t="shared" si="1"/>
        <v>7678</v>
      </c>
      <c r="J12" s="156">
        <f t="shared" si="2"/>
        <v>11517</v>
      </c>
      <c r="K12" s="156">
        <v>9298</v>
      </c>
      <c r="L12" s="139">
        <f t="shared" si="3"/>
        <v>1</v>
      </c>
      <c r="M12" s="140">
        <v>5.6394894503777024</v>
      </c>
      <c r="N12" s="141">
        <v>0</v>
      </c>
      <c r="O12" s="4">
        <v>34.123469653555617</v>
      </c>
      <c r="P12" s="51">
        <v>0</v>
      </c>
      <c r="Q12" s="27">
        <v>10</v>
      </c>
      <c r="R12" s="28">
        <v>7</v>
      </c>
      <c r="S12" s="29">
        <v>0</v>
      </c>
      <c r="T12" s="30">
        <v>3</v>
      </c>
      <c r="U12" s="31">
        <v>1</v>
      </c>
      <c r="V12" s="32">
        <v>0</v>
      </c>
      <c r="W12" s="46">
        <v>1</v>
      </c>
      <c r="X12" s="33">
        <v>1</v>
      </c>
      <c r="Y12" s="113">
        <v>48</v>
      </c>
      <c r="Z12" s="114">
        <v>0</v>
      </c>
      <c r="AA12" s="115">
        <v>0</v>
      </c>
      <c r="AB12" s="70">
        <v>40</v>
      </c>
      <c r="AC12" s="71">
        <v>12</v>
      </c>
      <c r="AD12" s="72">
        <v>0</v>
      </c>
      <c r="AE12" s="94">
        <v>1</v>
      </c>
    </row>
    <row r="13" spans="1:31" ht="14.25" customHeight="1" x14ac:dyDescent="0.25">
      <c r="A13" s="80" t="s">
        <v>138</v>
      </c>
      <c r="B13" s="2">
        <v>365</v>
      </c>
      <c r="C13" s="3">
        <f t="shared" si="0"/>
        <v>3</v>
      </c>
      <c r="D13" s="24">
        <v>4</v>
      </c>
      <c r="E13" s="25">
        <v>1</v>
      </c>
      <c r="F13" s="26">
        <v>0</v>
      </c>
      <c r="G13" s="138">
        <v>0</v>
      </c>
      <c r="H13" s="139">
        <v>0</v>
      </c>
      <c r="I13" s="156">
        <f t="shared" si="1"/>
        <v>730</v>
      </c>
      <c r="J13" s="156">
        <f t="shared" si="2"/>
        <v>1095</v>
      </c>
      <c r="K13" s="156">
        <v>1962</v>
      </c>
      <c r="L13" s="139">
        <f t="shared" si="3"/>
        <v>0</v>
      </c>
      <c r="M13" s="140">
        <v>0</v>
      </c>
      <c r="N13" s="141">
        <v>0</v>
      </c>
      <c r="O13" s="4">
        <v>147.94520547945206</v>
      </c>
      <c r="P13" s="51" t="s">
        <v>262</v>
      </c>
      <c r="Q13" s="27">
        <v>4</v>
      </c>
      <c r="R13" s="28">
        <v>12</v>
      </c>
      <c r="S13" s="29">
        <v>1</v>
      </c>
      <c r="T13" s="30">
        <v>1</v>
      </c>
      <c r="U13" s="31">
        <v>1</v>
      </c>
      <c r="V13" s="32">
        <v>1</v>
      </c>
      <c r="W13" s="46">
        <v>1</v>
      </c>
      <c r="X13" s="33" t="s">
        <v>262</v>
      </c>
      <c r="Y13" s="113">
        <v>8</v>
      </c>
      <c r="Z13" s="114">
        <v>0</v>
      </c>
      <c r="AA13" s="115">
        <v>0</v>
      </c>
      <c r="AB13" s="70">
        <v>4</v>
      </c>
      <c r="AC13" s="71">
        <v>0</v>
      </c>
      <c r="AD13" s="72">
        <v>0</v>
      </c>
      <c r="AE13" s="94">
        <v>0</v>
      </c>
    </row>
    <row r="14" spans="1:31" ht="14.25" customHeight="1" x14ac:dyDescent="0.25">
      <c r="A14" s="80" t="s">
        <v>137</v>
      </c>
      <c r="B14" s="2">
        <v>1346</v>
      </c>
      <c r="C14" s="3">
        <f t="shared" si="0"/>
        <v>3</v>
      </c>
      <c r="D14" s="24">
        <v>15</v>
      </c>
      <c r="E14" s="25">
        <v>5</v>
      </c>
      <c r="F14" s="26">
        <v>0</v>
      </c>
      <c r="G14" s="138">
        <v>0</v>
      </c>
      <c r="H14" s="139">
        <v>0</v>
      </c>
      <c r="I14" s="156">
        <f t="shared" si="1"/>
        <v>2692</v>
      </c>
      <c r="J14" s="156">
        <f t="shared" si="2"/>
        <v>4038</v>
      </c>
      <c r="K14" s="156">
        <v>2293</v>
      </c>
      <c r="L14" s="139">
        <f t="shared" si="3"/>
        <v>0</v>
      </c>
      <c r="M14" s="140">
        <v>0</v>
      </c>
      <c r="N14" s="141">
        <v>0</v>
      </c>
      <c r="O14" s="4">
        <v>37.147102526002975</v>
      </c>
      <c r="P14" s="51">
        <v>0</v>
      </c>
      <c r="Q14" s="27">
        <v>9</v>
      </c>
      <c r="R14" s="28">
        <v>2</v>
      </c>
      <c r="S14" s="29">
        <v>0</v>
      </c>
      <c r="T14" s="30">
        <v>2</v>
      </c>
      <c r="U14" s="31">
        <v>1</v>
      </c>
      <c r="V14" s="32">
        <v>0</v>
      </c>
      <c r="W14" s="46">
        <v>1</v>
      </c>
      <c r="X14" s="33">
        <v>1</v>
      </c>
      <c r="Y14" s="113">
        <v>8</v>
      </c>
      <c r="Z14" s="114">
        <v>0</v>
      </c>
      <c r="AA14" s="115">
        <v>0</v>
      </c>
      <c r="AB14" s="70">
        <v>20</v>
      </c>
      <c r="AC14" s="71">
        <v>0</v>
      </c>
      <c r="AD14" s="72">
        <v>0</v>
      </c>
      <c r="AE14" s="94">
        <v>1</v>
      </c>
    </row>
    <row r="15" spans="1:31" ht="14.25" customHeight="1" x14ac:dyDescent="0.25">
      <c r="A15" s="80" t="s">
        <v>136</v>
      </c>
      <c r="B15" s="2">
        <v>485</v>
      </c>
      <c r="C15" s="3">
        <f t="shared" si="0"/>
        <v>4</v>
      </c>
      <c r="D15" s="24">
        <v>4</v>
      </c>
      <c r="E15" s="25">
        <v>6</v>
      </c>
      <c r="F15" s="26">
        <v>1</v>
      </c>
      <c r="G15" s="138">
        <v>0</v>
      </c>
      <c r="H15" s="139">
        <v>0</v>
      </c>
      <c r="I15" s="156">
        <f t="shared" si="1"/>
        <v>970</v>
      </c>
      <c r="J15" s="156">
        <f t="shared" si="2"/>
        <v>1455</v>
      </c>
      <c r="K15" s="156">
        <v>2462</v>
      </c>
      <c r="L15" s="139">
        <f t="shared" si="3"/>
        <v>0</v>
      </c>
      <c r="M15" s="140">
        <v>0</v>
      </c>
      <c r="N15" s="141">
        <v>0</v>
      </c>
      <c r="O15" s="4">
        <v>156.70103092783506</v>
      </c>
      <c r="P15" s="51" t="s">
        <v>262</v>
      </c>
      <c r="Q15" s="27">
        <v>4</v>
      </c>
      <c r="R15" s="28">
        <v>12</v>
      </c>
      <c r="S15" s="29">
        <v>1</v>
      </c>
      <c r="T15" s="30">
        <v>1</v>
      </c>
      <c r="U15" s="31">
        <v>1</v>
      </c>
      <c r="V15" s="32">
        <v>1</v>
      </c>
      <c r="W15" s="46">
        <v>1</v>
      </c>
      <c r="X15" s="33" t="s">
        <v>262</v>
      </c>
      <c r="Y15" s="113">
        <v>8</v>
      </c>
      <c r="Z15" s="114">
        <v>0</v>
      </c>
      <c r="AA15" s="115">
        <v>0</v>
      </c>
      <c r="AB15" s="70">
        <v>4</v>
      </c>
      <c r="AC15" s="71">
        <v>0</v>
      </c>
      <c r="AD15" s="72">
        <v>0</v>
      </c>
      <c r="AE15" s="94">
        <v>0</v>
      </c>
    </row>
    <row r="16" spans="1:31" ht="14.25" customHeight="1" x14ac:dyDescent="0.25">
      <c r="A16" s="80" t="s">
        <v>135</v>
      </c>
      <c r="B16" s="2">
        <v>102</v>
      </c>
      <c r="C16" s="8">
        <f t="shared" si="0"/>
        <v>4</v>
      </c>
      <c r="D16" s="24">
        <v>4</v>
      </c>
      <c r="E16" s="25">
        <v>2</v>
      </c>
      <c r="F16" s="26">
        <v>0</v>
      </c>
      <c r="G16" s="138">
        <v>0</v>
      </c>
      <c r="H16" s="139">
        <v>0</v>
      </c>
      <c r="I16" s="156">
        <f t="shared" si="1"/>
        <v>204</v>
      </c>
      <c r="J16" s="156">
        <f t="shared" si="2"/>
        <v>306</v>
      </c>
      <c r="K16" s="156">
        <v>568</v>
      </c>
      <c r="L16" s="139">
        <f t="shared" si="3"/>
        <v>0</v>
      </c>
      <c r="M16" s="140">
        <v>0</v>
      </c>
      <c r="N16" s="141">
        <v>0</v>
      </c>
      <c r="O16" s="4">
        <v>588.23529411764707</v>
      </c>
      <c r="P16" s="51" t="s">
        <v>262</v>
      </c>
      <c r="Q16" s="27">
        <v>4</v>
      </c>
      <c r="R16" s="28">
        <v>12</v>
      </c>
      <c r="S16" s="29">
        <v>1</v>
      </c>
      <c r="T16" s="30">
        <v>1</v>
      </c>
      <c r="U16" s="31">
        <v>1</v>
      </c>
      <c r="V16" s="32">
        <v>1</v>
      </c>
      <c r="W16" s="46">
        <v>1</v>
      </c>
      <c r="X16" s="33" t="s">
        <v>262</v>
      </c>
      <c r="Y16" s="113">
        <v>8</v>
      </c>
      <c r="Z16" s="114">
        <v>0</v>
      </c>
      <c r="AA16" s="115">
        <v>0</v>
      </c>
      <c r="AB16" s="70">
        <v>4</v>
      </c>
      <c r="AC16" s="71">
        <v>0</v>
      </c>
      <c r="AD16" s="72">
        <v>0</v>
      </c>
      <c r="AE16" s="94">
        <v>1</v>
      </c>
    </row>
    <row r="17" spans="1:31" ht="14.25" customHeight="1" x14ac:dyDescent="0.25">
      <c r="A17" s="80" t="s">
        <v>134</v>
      </c>
      <c r="B17" s="2">
        <v>1736</v>
      </c>
      <c r="C17" s="8">
        <f t="shared" si="0"/>
        <v>5</v>
      </c>
      <c r="D17" s="24">
        <v>15</v>
      </c>
      <c r="E17" s="25">
        <v>4</v>
      </c>
      <c r="F17" s="26">
        <v>0</v>
      </c>
      <c r="G17" s="138">
        <v>23.422811059907833</v>
      </c>
      <c r="H17" s="139">
        <v>0</v>
      </c>
      <c r="I17" s="156">
        <f t="shared" si="1"/>
        <v>3472</v>
      </c>
      <c r="J17" s="156">
        <f t="shared" si="2"/>
        <v>5208</v>
      </c>
      <c r="K17" s="156">
        <v>6929</v>
      </c>
      <c r="L17" s="139">
        <f t="shared" si="3"/>
        <v>0</v>
      </c>
      <c r="M17" s="140">
        <v>2.7361751152073732</v>
      </c>
      <c r="N17" s="141">
        <v>0</v>
      </c>
      <c r="O17" s="4">
        <v>57.603686635944698</v>
      </c>
      <c r="P17" s="51">
        <v>0</v>
      </c>
      <c r="Q17" s="27">
        <v>9</v>
      </c>
      <c r="R17" s="28">
        <v>12</v>
      </c>
      <c r="S17" s="29">
        <v>1</v>
      </c>
      <c r="T17" s="30">
        <v>2</v>
      </c>
      <c r="U17" s="31">
        <v>1</v>
      </c>
      <c r="V17" s="32">
        <v>0</v>
      </c>
      <c r="W17" s="46">
        <v>1</v>
      </c>
      <c r="X17" s="33">
        <v>1</v>
      </c>
      <c r="Y17" s="113">
        <v>8</v>
      </c>
      <c r="Z17" s="114">
        <v>100</v>
      </c>
      <c r="AA17" s="115">
        <v>1</v>
      </c>
      <c r="AB17" s="70">
        <v>20</v>
      </c>
      <c r="AC17" s="71">
        <v>14</v>
      </c>
      <c r="AD17" s="72">
        <v>0</v>
      </c>
      <c r="AE17" s="94">
        <v>1</v>
      </c>
    </row>
    <row r="18" spans="1:31" ht="14.25" customHeight="1" x14ac:dyDescent="0.25">
      <c r="A18" s="80" t="s">
        <v>133</v>
      </c>
      <c r="B18" s="2">
        <v>672</v>
      </c>
      <c r="C18" s="8">
        <f t="shared" si="0"/>
        <v>0</v>
      </c>
      <c r="D18" s="24">
        <v>5</v>
      </c>
      <c r="E18" s="25">
        <v>0</v>
      </c>
      <c r="F18" s="26">
        <v>0</v>
      </c>
      <c r="G18" s="138">
        <v>0</v>
      </c>
      <c r="H18" s="139">
        <v>0</v>
      </c>
      <c r="I18" s="156">
        <f t="shared" si="1"/>
        <v>1344</v>
      </c>
      <c r="J18" s="156">
        <f t="shared" si="2"/>
        <v>2016</v>
      </c>
      <c r="K18" s="156">
        <v>0</v>
      </c>
      <c r="L18" s="139">
        <f t="shared" si="3"/>
        <v>0</v>
      </c>
      <c r="M18" s="140">
        <v>0</v>
      </c>
      <c r="N18" s="141">
        <v>0</v>
      </c>
      <c r="O18" s="4">
        <v>0</v>
      </c>
      <c r="P18" s="51" t="s">
        <v>262</v>
      </c>
      <c r="Q18" s="27">
        <v>6</v>
      </c>
      <c r="R18" s="28">
        <v>0</v>
      </c>
      <c r="S18" s="29">
        <v>0</v>
      </c>
      <c r="T18" s="30">
        <v>2</v>
      </c>
      <c r="U18" s="31">
        <v>0</v>
      </c>
      <c r="V18" s="32">
        <v>0</v>
      </c>
      <c r="W18" s="46">
        <v>0</v>
      </c>
      <c r="X18" s="33">
        <v>0</v>
      </c>
      <c r="Y18" s="113">
        <v>8</v>
      </c>
      <c r="Z18" s="114">
        <v>0</v>
      </c>
      <c r="AA18" s="115">
        <v>0</v>
      </c>
      <c r="AB18" s="70">
        <v>6</v>
      </c>
      <c r="AC18" s="71">
        <v>0</v>
      </c>
      <c r="AD18" s="72">
        <v>0</v>
      </c>
      <c r="AE18" s="94">
        <v>0</v>
      </c>
    </row>
    <row r="19" spans="1:31" ht="14.25" customHeight="1" x14ac:dyDescent="0.25">
      <c r="A19" s="80" t="s">
        <v>132</v>
      </c>
      <c r="B19" s="2">
        <v>485</v>
      </c>
      <c r="C19" s="8">
        <f t="shared" si="0"/>
        <v>5</v>
      </c>
      <c r="D19" s="24">
        <v>4</v>
      </c>
      <c r="E19" s="25">
        <v>4</v>
      </c>
      <c r="F19" s="26">
        <v>1</v>
      </c>
      <c r="G19" s="138">
        <v>21.71958762886598</v>
      </c>
      <c r="H19" s="139">
        <v>0</v>
      </c>
      <c r="I19" s="156">
        <f t="shared" si="1"/>
        <v>970</v>
      </c>
      <c r="J19" s="156">
        <f t="shared" si="2"/>
        <v>1455</v>
      </c>
      <c r="K19" s="156">
        <v>3914</v>
      </c>
      <c r="L19" s="139">
        <f t="shared" si="3"/>
        <v>0</v>
      </c>
      <c r="M19" s="140">
        <v>4.2268041237113403</v>
      </c>
      <c r="N19" s="141">
        <v>0</v>
      </c>
      <c r="O19" s="4">
        <v>169.0721649484536</v>
      </c>
      <c r="P19" s="51" t="s">
        <v>262</v>
      </c>
      <c r="Q19" s="27">
        <v>4</v>
      </c>
      <c r="R19" s="28">
        <v>2</v>
      </c>
      <c r="S19" s="29">
        <v>0</v>
      </c>
      <c r="T19" s="30">
        <v>1</v>
      </c>
      <c r="U19" s="31">
        <v>2</v>
      </c>
      <c r="V19" s="32">
        <v>1</v>
      </c>
      <c r="W19" s="46">
        <v>1</v>
      </c>
      <c r="X19" s="33" t="s">
        <v>262</v>
      </c>
      <c r="Y19" s="113">
        <v>8</v>
      </c>
      <c r="Z19" s="114">
        <v>100</v>
      </c>
      <c r="AA19" s="115">
        <v>1</v>
      </c>
      <c r="AB19" s="70">
        <v>4</v>
      </c>
      <c r="AC19" s="71">
        <v>0</v>
      </c>
      <c r="AD19" s="72">
        <v>0</v>
      </c>
      <c r="AE19" s="94">
        <v>1</v>
      </c>
    </row>
    <row r="20" spans="1:31" ht="14.25" customHeight="1" x14ac:dyDescent="0.25">
      <c r="A20" s="80" t="s">
        <v>131</v>
      </c>
      <c r="B20" s="2">
        <v>879</v>
      </c>
      <c r="C20" s="8">
        <f t="shared" si="0"/>
        <v>1</v>
      </c>
      <c r="D20" s="24">
        <v>5</v>
      </c>
      <c r="E20" s="25">
        <v>0</v>
      </c>
      <c r="F20" s="26">
        <v>0</v>
      </c>
      <c r="G20" s="138">
        <v>0</v>
      </c>
      <c r="H20" s="139">
        <v>0</v>
      </c>
      <c r="I20" s="156">
        <f t="shared" si="1"/>
        <v>1758</v>
      </c>
      <c r="J20" s="156">
        <f t="shared" si="2"/>
        <v>2637</v>
      </c>
      <c r="K20" s="156">
        <v>2549</v>
      </c>
      <c r="L20" s="139">
        <f t="shared" si="3"/>
        <v>1</v>
      </c>
      <c r="M20" s="140">
        <v>0</v>
      </c>
      <c r="N20" s="141">
        <v>0</v>
      </c>
      <c r="O20" s="4">
        <v>0</v>
      </c>
      <c r="P20" s="51" t="s">
        <v>262</v>
      </c>
      <c r="Q20" s="27">
        <v>6</v>
      </c>
      <c r="R20" s="28">
        <v>0</v>
      </c>
      <c r="S20" s="29">
        <v>0</v>
      </c>
      <c r="T20" s="30">
        <v>2</v>
      </c>
      <c r="U20" s="31">
        <v>0</v>
      </c>
      <c r="V20" s="32">
        <v>0</v>
      </c>
      <c r="W20" s="46">
        <v>0</v>
      </c>
      <c r="X20" s="33">
        <v>0</v>
      </c>
      <c r="Y20" s="113">
        <v>8</v>
      </c>
      <c r="Z20" s="114">
        <v>0</v>
      </c>
      <c r="AA20" s="115">
        <v>0</v>
      </c>
      <c r="AB20" s="70">
        <v>6</v>
      </c>
      <c r="AC20" s="71">
        <v>0</v>
      </c>
      <c r="AD20" s="72">
        <v>0</v>
      </c>
      <c r="AE20" s="94">
        <v>0</v>
      </c>
    </row>
    <row r="21" spans="1:31" ht="14.25" customHeight="1" x14ac:dyDescent="0.25">
      <c r="A21" s="80" t="s">
        <v>130</v>
      </c>
      <c r="B21" s="2">
        <v>280</v>
      </c>
      <c r="C21" s="8">
        <f t="shared" si="0"/>
        <v>3</v>
      </c>
      <c r="D21" s="24">
        <v>4</v>
      </c>
      <c r="E21" s="25">
        <v>2</v>
      </c>
      <c r="F21" s="26">
        <v>0</v>
      </c>
      <c r="G21" s="138">
        <v>0</v>
      </c>
      <c r="H21" s="139">
        <v>0</v>
      </c>
      <c r="I21" s="156">
        <f t="shared" si="1"/>
        <v>560</v>
      </c>
      <c r="J21" s="156">
        <f t="shared" si="2"/>
        <v>840</v>
      </c>
      <c r="K21" s="156">
        <v>1347</v>
      </c>
      <c r="L21" s="139">
        <f t="shared" si="3"/>
        <v>0</v>
      </c>
      <c r="M21" s="140">
        <v>0</v>
      </c>
      <c r="N21" s="141">
        <v>0</v>
      </c>
      <c r="O21" s="4">
        <v>214.28571428571428</v>
      </c>
      <c r="P21" s="51" t="s">
        <v>262</v>
      </c>
      <c r="Q21" s="27">
        <v>4</v>
      </c>
      <c r="R21" s="28">
        <v>12</v>
      </c>
      <c r="S21" s="29">
        <v>1</v>
      </c>
      <c r="T21" s="30">
        <v>1</v>
      </c>
      <c r="U21" s="31">
        <v>1</v>
      </c>
      <c r="V21" s="32">
        <v>1</v>
      </c>
      <c r="W21" s="46">
        <v>1</v>
      </c>
      <c r="X21" s="33" t="s">
        <v>262</v>
      </c>
      <c r="Y21" s="113">
        <v>8</v>
      </c>
      <c r="Z21" s="114">
        <v>0</v>
      </c>
      <c r="AA21" s="115">
        <v>0</v>
      </c>
      <c r="AB21" s="70">
        <v>4</v>
      </c>
      <c r="AC21" s="71">
        <v>0</v>
      </c>
      <c r="AD21" s="72">
        <v>0</v>
      </c>
      <c r="AE21" s="94">
        <v>0</v>
      </c>
    </row>
    <row r="22" spans="1:31" ht="14.25" customHeight="1" x14ac:dyDescent="0.25">
      <c r="A22" s="80" t="s">
        <v>129</v>
      </c>
      <c r="B22" s="2">
        <v>865</v>
      </c>
      <c r="C22" s="8">
        <f t="shared" si="0"/>
        <v>5</v>
      </c>
      <c r="D22" s="24">
        <v>5</v>
      </c>
      <c r="E22" s="25">
        <v>3</v>
      </c>
      <c r="F22" s="26">
        <v>0</v>
      </c>
      <c r="G22" s="138">
        <v>11.322543352601157</v>
      </c>
      <c r="H22" s="139">
        <v>0</v>
      </c>
      <c r="I22" s="156">
        <f t="shared" si="1"/>
        <v>1730</v>
      </c>
      <c r="J22" s="156">
        <f t="shared" si="2"/>
        <v>2595</v>
      </c>
      <c r="K22" s="156">
        <v>1815</v>
      </c>
      <c r="L22" s="139">
        <f t="shared" si="3"/>
        <v>0</v>
      </c>
      <c r="M22" s="140">
        <v>0</v>
      </c>
      <c r="N22" s="141">
        <v>0</v>
      </c>
      <c r="O22" s="4">
        <v>57.803468208092482</v>
      </c>
      <c r="P22" s="51" t="s">
        <v>262</v>
      </c>
      <c r="Q22" s="27">
        <v>6</v>
      </c>
      <c r="R22" s="28">
        <v>5</v>
      </c>
      <c r="S22" s="29">
        <v>0</v>
      </c>
      <c r="T22" s="30">
        <v>2</v>
      </c>
      <c r="U22" s="31">
        <v>0</v>
      </c>
      <c r="V22" s="32">
        <v>0</v>
      </c>
      <c r="W22" s="46">
        <v>1</v>
      </c>
      <c r="X22" s="33">
        <v>1</v>
      </c>
      <c r="Y22" s="113">
        <v>8</v>
      </c>
      <c r="Z22" s="114">
        <v>100</v>
      </c>
      <c r="AA22" s="115">
        <v>1</v>
      </c>
      <c r="AB22" s="70">
        <v>6</v>
      </c>
      <c r="AC22" s="71">
        <v>80</v>
      </c>
      <c r="AD22" s="72">
        <v>1</v>
      </c>
      <c r="AE22" s="94">
        <v>1</v>
      </c>
    </row>
    <row r="23" spans="1:31" ht="14.25" customHeight="1" x14ac:dyDescent="0.25">
      <c r="A23" s="80" t="s">
        <v>128</v>
      </c>
      <c r="B23" s="2">
        <v>780</v>
      </c>
      <c r="C23" s="8">
        <f t="shared" si="0"/>
        <v>4</v>
      </c>
      <c r="D23" s="24">
        <v>5</v>
      </c>
      <c r="E23" s="25">
        <v>6</v>
      </c>
      <c r="F23" s="26">
        <v>1</v>
      </c>
      <c r="G23" s="138">
        <v>9.5679487179487186</v>
      </c>
      <c r="H23" s="139">
        <v>0</v>
      </c>
      <c r="I23" s="156">
        <f t="shared" si="1"/>
        <v>1560</v>
      </c>
      <c r="J23" s="156">
        <f t="shared" si="2"/>
        <v>2340</v>
      </c>
      <c r="K23" s="156">
        <v>3953</v>
      </c>
      <c r="L23" s="139">
        <f t="shared" si="3"/>
        <v>0</v>
      </c>
      <c r="M23" s="140">
        <v>1.858974358974359</v>
      </c>
      <c r="N23" s="141">
        <v>0</v>
      </c>
      <c r="O23" s="4">
        <v>66.666666666666671</v>
      </c>
      <c r="P23" s="51" t="s">
        <v>262</v>
      </c>
      <c r="Q23" s="27">
        <v>6</v>
      </c>
      <c r="R23" s="28">
        <v>4</v>
      </c>
      <c r="S23" s="29">
        <v>0</v>
      </c>
      <c r="T23" s="30">
        <v>2</v>
      </c>
      <c r="U23" s="31">
        <v>1</v>
      </c>
      <c r="V23" s="32">
        <v>0</v>
      </c>
      <c r="W23" s="46">
        <v>0</v>
      </c>
      <c r="X23" s="33">
        <v>1</v>
      </c>
      <c r="Y23" s="113">
        <v>8</v>
      </c>
      <c r="Z23" s="114">
        <v>100</v>
      </c>
      <c r="AA23" s="115">
        <v>1</v>
      </c>
      <c r="AB23" s="70">
        <v>6</v>
      </c>
      <c r="AC23" s="71">
        <v>0</v>
      </c>
      <c r="AD23" s="72">
        <v>0</v>
      </c>
      <c r="AE23" s="94">
        <v>1</v>
      </c>
    </row>
    <row r="24" spans="1:31" ht="14.25" customHeight="1" x14ac:dyDescent="0.25">
      <c r="A24" s="80" t="s">
        <v>127</v>
      </c>
      <c r="B24" s="2">
        <v>2334</v>
      </c>
      <c r="C24" s="8">
        <f t="shared" si="0"/>
        <v>2</v>
      </c>
      <c r="D24" s="24">
        <v>15</v>
      </c>
      <c r="E24" s="25">
        <v>0</v>
      </c>
      <c r="F24" s="26">
        <v>0</v>
      </c>
      <c r="G24" s="138">
        <v>0</v>
      </c>
      <c r="H24" s="139">
        <v>0</v>
      </c>
      <c r="I24" s="156">
        <f t="shared" si="1"/>
        <v>4668</v>
      </c>
      <c r="J24" s="156">
        <f t="shared" si="2"/>
        <v>7002</v>
      </c>
      <c r="K24" s="156">
        <v>3055</v>
      </c>
      <c r="L24" s="139">
        <f t="shared" si="3"/>
        <v>0</v>
      </c>
      <c r="M24" s="140">
        <v>0</v>
      </c>
      <c r="N24" s="141">
        <v>0</v>
      </c>
      <c r="O24" s="4">
        <v>0</v>
      </c>
      <c r="P24" s="51">
        <v>0</v>
      </c>
      <c r="Q24" s="27">
        <v>9</v>
      </c>
      <c r="R24" s="28">
        <v>0</v>
      </c>
      <c r="S24" s="29">
        <v>0</v>
      </c>
      <c r="T24" s="30">
        <v>2</v>
      </c>
      <c r="U24" s="31">
        <v>0</v>
      </c>
      <c r="V24" s="32">
        <v>0</v>
      </c>
      <c r="W24" s="46">
        <v>1</v>
      </c>
      <c r="X24" s="33">
        <v>1</v>
      </c>
      <c r="Y24" s="113">
        <v>8</v>
      </c>
      <c r="Z24" s="114">
        <v>0</v>
      </c>
      <c r="AA24" s="115">
        <v>0</v>
      </c>
      <c r="AB24" s="70">
        <v>20</v>
      </c>
      <c r="AC24" s="71">
        <v>0</v>
      </c>
      <c r="AD24" s="72">
        <v>0</v>
      </c>
      <c r="AE24" s="94">
        <v>0</v>
      </c>
    </row>
    <row r="25" spans="1:31" ht="14.25" customHeight="1" x14ac:dyDescent="0.25">
      <c r="A25" s="80" t="s">
        <v>126</v>
      </c>
      <c r="B25" s="2">
        <v>342</v>
      </c>
      <c r="C25" s="8">
        <f t="shared" si="0"/>
        <v>3</v>
      </c>
      <c r="D25" s="24">
        <v>4</v>
      </c>
      <c r="E25" s="25">
        <v>12</v>
      </c>
      <c r="F25" s="26">
        <v>1</v>
      </c>
      <c r="G25" s="138">
        <v>0</v>
      </c>
      <c r="H25" s="139">
        <v>0</v>
      </c>
      <c r="I25" s="156">
        <f t="shared" si="1"/>
        <v>684</v>
      </c>
      <c r="J25" s="156">
        <f t="shared" si="2"/>
        <v>1026</v>
      </c>
      <c r="K25" s="156">
        <v>804</v>
      </c>
      <c r="L25" s="139">
        <f t="shared" si="3"/>
        <v>0</v>
      </c>
      <c r="M25" s="140">
        <v>0.14619883040935672</v>
      </c>
      <c r="N25" s="141">
        <v>0</v>
      </c>
      <c r="O25" s="4">
        <v>87.719298245614027</v>
      </c>
      <c r="P25" s="51" t="s">
        <v>262</v>
      </c>
      <c r="Q25" s="27">
        <v>4</v>
      </c>
      <c r="R25" s="28">
        <v>4</v>
      </c>
      <c r="S25" s="29">
        <v>1</v>
      </c>
      <c r="T25" s="30">
        <v>1</v>
      </c>
      <c r="U25" s="31">
        <v>0</v>
      </c>
      <c r="V25" s="32">
        <v>0</v>
      </c>
      <c r="W25" s="46">
        <v>1</v>
      </c>
      <c r="X25" s="33" t="s">
        <v>262</v>
      </c>
      <c r="Y25" s="113">
        <v>8</v>
      </c>
      <c r="Z25" s="114">
        <v>0</v>
      </c>
      <c r="AA25" s="115">
        <v>0</v>
      </c>
      <c r="AB25" s="70">
        <v>4</v>
      </c>
      <c r="AC25" s="71">
        <v>0</v>
      </c>
      <c r="AD25" s="72">
        <v>0</v>
      </c>
      <c r="AE25" s="94">
        <v>0</v>
      </c>
    </row>
    <row r="26" spans="1:31" ht="14.25" customHeight="1" x14ac:dyDescent="0.25">
      <c r="A26" s="80" t="s">
        <v>125</v>
      </c>
      <c r="B26" s="2">
        <v>310</v>
      </c>
      <c r="C26" s="8">
        <f t="shared" si="0"/>
        <v>5</v>
      </c>
      <c r="D26" s="24">
        <v>4</v>
      </c>
      <c r="E26" s="25">
        <v>3</v>
      </c>
      <c r="F26" s="26">
        <v>0</v>
      </c>
      <c r="G26" s="138">
        <v>0</v>
      </c>
      <c r="H26" s="139">
        <v>0</v>
      </c>
      <c r="I26" s="156">
        <f t="shared" si="1"/>
        <v>620</v>
      </c>
      <c r="J26" s="156">
        <f t="shared" si="2"/>
        <v>930</v>
      </c>
      <c r="K26" s="156">
        <v>3432</v>
      </c>
      <c r="L26" s="139">
        <f t="shared" si="3"/>
        <v>0</v>
      </c>
      <c r="M26" s="140">
        <v>0</v>
      </c>
      <c r="N26" s="141">
        <v>0</v>
      </c>
      <c r="O26" s="4">
        <v>164.51612903225808</v>
      </c>
      <c r="P26" s="51" t="s">
        <v>262</v>
      </c>
      <c r="Q26" s="27">
        <v>4</v>
      </c>
      <c r="R26" s="28">
        <v>12</v>
      </c>
      <c r="S26" s="29">
        <v>1</v>
      </c>
      <c r="T26" s="30">
        <v>1</v>
      </c>
      <c r="U26" s="31">
        <v>1</v>
      </c>
      <c r="V26" s="32">
        <v>1</v>
      </c>
      <c r="W26" s="46">
        <v>1</v>
      </c>
      <c r="X26" s="33" t="s">
        <v>262</v>
      </c>
      <c r="Y26" s="113">
        <v>8</v>
      </c>
      <c r="Z26" s="114">
        <v>0</v>
      </c>
      <c r="AA26" s="115">
        <v>0</v>
      </c>
      <c r="AB26" s="70">
        <v>4</v>
      </c>
      <c r="AC26" s="71">
        <v>103</v>
      </c>
      <c r="AD26" s="72">
        <v>1</v>
      </c>
      <c r="AE26" s="94">
        <v>1</v>
      </c>
    </row>
    <row r="27" spans="1:31" ht="14.25" customHeight="1" x14ac:dyDescent="0.25">
      <c r="A27" s="80" t="s">
        <v>124</v>
      </c>
      <c r="B27" s="2">
        <v>835</v>
      </c>
      <c r="C27" s="8">
        <f t="shared" si="0"/>
        <v>7</v>
      </c>
      <c r="D27" s="24">
        <v>5</v>
      </c>
      <c r="E27" s="25">
        <v>2</v>
      </c>
      <c r="F27" s="26">
        <v>0</v>
      </c>
      <c r="G27" s="138">
        <v>41.644311377245508</v>
      </c>
      <c r="H27" s="139">
        <v>1</v>
      </c>
      <c r="I27" s="156">
        <f t="shared" si="1"/>
        <v>1670</v>
      </c>
      <c r="J27" s="156">
        <f t="shared" si="2"/>
        <v>2505</v>
      </c>
      <c r="K27" s="156">
        <v>5478</v>
      </c>
      <c r="L27" s="139">
        <f t="shared" si="3"/>
        <v>0</v>
      </c>
      <c r="M27" s="140">
        <v>7.8443113772455098</v>
      </c>
      <c r="N27" s="141">
        <v>1</v>
      </c>
      <c r="O27" s="4">
        <v>119.76047904191617</v>
      </c>
      <c r="P27" s="51" t="s">
        <v>262</v>
      </c>
      <c r="Q27" s="27">
        <v>6</v>
      </c>
      <c r="R27" s="28">
        <v>11</v>
      </c>
      <c r="S27" s="29">
        <v>1</v>
      </c>
      <c r="T27" s="30">
        <v>2</v>
      </c>
      <c r="U27" s="31">
        <v>1</v>
      </c>
      <c r="V27" s="32">
        <v>0</v>
      </c>
      <c r="W27" s="46">
        <v>1</v>
      </c>
      <c r="X27" s="33">
        <v>1</v>
      </c>
      <c r="Y27" s="113">
        <v>8</v>
      </c>
      <c r="Z27" s="114">
        <v>100</v>
      </c>
      <c r="AA27" s="115">
        <v>1</v>
      </c>
      <c r="AB27" s="70">
        <v>6</v>
      </c>
      <c r="AC27" s="71">
        <v>0</v>
      </c>
      <c r="AD27" s="72">
        <v>0</v>
      </c>
      <c r="AE27" s="94">
        <v>1</v>
      </c>
    </row>
    <row r="28" spans="1:31" ht="14.25" customHeight="1" x14ac:dyDescent="0.25">
      <c r="A28" s="80" t="s">
        <v>123</v>
      </c>
      <c r="B28" s="2">
        <v>346</v>
      </c>
      <c r="C28" s="8">
        <f t="shared" si="0"/>
        <v>8</v>
      </c>
      <c r="D28" s="24">
        <v>4</v>
      </c>
      <c r="E28" s="25">
        <v>4</v>
      </c>
      <c r="F28" s="26">
        <v>1</v>
      </c>
      <c r="G28" s="138">
        <v>16.641618497109828</v>
      </c>
      <c r="H28" s="139">
        <v>0</v>
      </c>
      <c r="I28" s="156">
        <f t="shared" si="1"/>
        <v>692</v>
      </c>
      <c r="J28" s="156">
        <f t="shared" si="2"/>
        <v>1038</v>
      </c>
      <c r="K28" s="156">
        <v>1212</v>
      </c>
      <c r="L28" s="139">
        <f t="shared" si="3"/>
        <v>0</v>
      </c>
      <c r="M28" s="140">
        <v>7.0809248554913298</v>
      </c>
      <c r="N28" s="141">
        <v>1</v>
      </c>
      <c r="O28" s="4">
        <v>104.04624277456648</v>
      </c>
      <c r="P28" s="51" t="s">
        <v>262</v>
      </c>
      <c r="Q28" s="27">
        <v>4</v>
      </c>
      <c r="R28" s="28">
        <v>10</v>
      </c>
      <c r="S28" s="29">
        <v>1</v>
      </c>
      <c r="T28" s="30">
        <v>1</v>
      </c>
      <c r="U28" s="31">
        <v>2</v>
      </c>
      <c r="V28" s="32">
        <v>1</v>
      </c>
      <c r="W28" s="46">
        <v>1</v>
      </c>
      <c r="X28" s="33" t="s">
        <v>262</v>
      </c>
      <c r="Y28" s="113">
        <v>8</v>
      </c>
      <c r="Z28" s="114">
        <v>100</v>
      </c>
      <c r="AA28" s="115">
        <v>1</v>
      </c>
      <c r="AB28" s="70">
        <v>4</v>
      </c>
      <c r="AC28" s="71">
        <v>24</v>
      </c>
      <c r="AD28" s="72">
        <v>1</v>
      </c>
      <c r="AE28" s="94">
        <v>1</v>
      </c>
    </row>
    <row r="29" spans="1:31" ht="14.25" customHeight="1" x14ac:dyDescent="0.25">
      <c r="A29" s="80" t="s">
        <v>122</v>
      </c>
      <c r="B29" s="2">
        <v>604</v>
      </c>
      <c r="C29" s="8">
        <f t="shared" si="0"/>
        <v>6</v>
      </c>
      <c r="D29" s="24">
        <v>5</v>
      </c>
      <c r="E29" s="25">
        <v>2</v>
      </c>
      <c r="F29" s="26">
        <v>0</v>
      </c>
      <c r="G29" s="138">
        <v>16.556291390728475</v>
      </c>
      <c r="H29" s="139">
        <v>0</v>
      </c>
      <c r="I29" s="156">
        <f t="shared" si="1"/>
        <v>1208</v>
      </c>
      <c r="J29" s="156">
        <f t="shared" si="2"/>
        <v>1812</v>
      </c>
      <c r="K29" s="156">
        <v>1766</v>
      </c>
      <c r="L29" s="139">
        <f t="shared" si="3"/>
        <v>0</v>
      </c>
      <c r="M29" s="140">
        <v>3.8079470198675498</v>
      </c>
      <c r="N29" s="141">
        <v>0</v>
      </c>
      <c r="O29" s="4">
        <v>96.026490066225165</v>
      </c>
      <c r="P29" s="51" t="s">
        <v>262</v>
      </c>
      <c r="Q29" s="27">
        <v>6</v>
      </c>
      <c r="R29" s="28">
        <v>25</v>
      </c>
      <c r="S29" s="29">
        <v>1</v>
      </c>
      <c r="T29" s="30">
        <v>2</v>
      </c>
      <c r="U29" s="31">
        <v>1</v>
      </c>
      <c r="V29" s="32">
        <v>0</v>
      </c>
      <c r="W29" s="46">
        <v>1</v>
      </c>
      <c r="X29" s="33">
        <v>1</v>
      </c>
      <c r="Y29" s="113">
        <v>8</v>
      </c>
      <c r="Z29" s="114">
        <v>100</v>
      </c>
      <c r="AA29" s="115">
        <v>1</v>
      </c>
      <c r="AB29" s="70">
        <v>6</v>
      </c>
      <c r="AC29" s="71">
        <v>23</v>
      </c>
      <c r="AD29" s="72">
        <v>1</v>
      </c>
      <c r="AE29" s="94">
        <v>1</v>
      </c>
    </row>
    <row r="30" spans="1:31" ht="14.25" customHeight="1" x14ac:dyDescent="0.25">
      <c r="A30" s="80" t="s">
        <v>121</v>
      </c>
      <c r="B30" s="2">
        <v>439</v>
      </c>
      <c r="C30" s="8">
        <f t="shared" si="0"/>
        <v>0</v>
      </c>
      <c r="D30" s="24">
        <v>4</v>
      </c>
      <c r="E30" s="25">
        <v>0</v>
      </c>
      <c r="F30" s="26">
        <v>0</v>
      </c>
      <c r="G30" s="138">
        <v>0</v>
      </c>
      <c r="H30" s="139">
        <v>0</v>
      </c>
      <c r="I30" s="156">
        <f t="shared" si="1"/>
        <v>878</v>
      </c>
      <c r="J30" s="156">
        <f t="shared" si="2"/>
        <v>1317</v>
      </c>
      <c r="K30" s="156">
        <v>995</v>
      </c>
      <c r="L30" s="139">
        <f t="shared" si="3"/>
        <v>0</v>
      </c>
      <c r="M30" s="140">
        <v>0</v>
      </c>
      <c r="N30" s="141">
        <v>0</v>
      </c>
      <c r="O30" s="4">
        <v>0</v>
      </c>
      <c r="P30" s="51" t="s">
        <v>262</v>
      </c>
      <c r="Q30" s="27">
        <v>4</v>
      </c>
      <c r="R30" s="28">
        <v>0</v>
      </c>
      <c r="S30" s="29">
        <v>0</v>
      </c>
      <c r="T30" s="30">
        <v>1</v>
      </c>
      <c r="U30" s="31">
        <v>0</v>
      </c>
      <c r="V30" s="32">
        <v>0</v>
      </c>
      <c r="W30" s="46">
        <v>0</v>
      </c>
      <c r="X30" s="33" t="s">
        <v>262</v>
      </c>
      <c r="Y30" s="113">
        <v>8</v>
      </c>
      <c r="Z30" s="114">
        <v>0</v>
      </c>
      <c r="AA30" s="115">
        <v>0</v>
      </c>
      <c r="AB30" s="70">
        <v>4</v>
      </c>
      <c r="AC30" s="71">
        <v>0</v>
      </c>
      <c r="AD30" s="72">
        <v>0</v>
      </c>
      <c r="AE30" s="94">
        <v>0</v>
      </c>
    </row>
    <row r="31" spans="1:31" ht="14.25" customHeight="1" x14ac:dyDescent="0.25">
      <c r="A31" s="80" t="s">
        <v>120</v>
      </c>
      <c r="B31" s="2">
        <v>447</v>
      </c>
      <c r="C31" s="8">
        <f t="shared" si="0"/>
        <v>1</v>
      </c>
      <c r="D31" s="24">
        <v>4</v>
      </c>
      <c r="E31" s="25">
        <v>0</v>
      </c>
      <c r="F31" s="26">
        <v>0</v>
      </c>
      <c r="G31" s="138">
        <v>0</v>
      </c>
      <c r="H31" s="139">
        <v>0</v>
      </c>
      <c r="I31" s="156">
        <f t="shared" si="1"/>
        <v>894</v>
      </c>
      <c r="J31" s="156">
        <f t="shared" si="2"/>
        <v>1341</v>
      </c>
      <c r="K31" s="156">
        <v>989</v>
      </c>
      <c r="L31" s="139">
        <f t="shared" si="3"/>
        <v>0</v>
      </c>
      <c r="M31" s="140">
        <v>0</v>
      </c>
      <c r="N31" s="141">
        <v>0</v>
      </c>
      <c r="O31" s="4">
        <v>0</v>
      </c>
      <c r="P31" s="51" t="s">
        <v>262</v>
      </c>
      <c r="Q31" s="27">
        <v>4</v>
      </c>
      <c r="R31" s="28">
        <v>0</v>
      </c>
      <c r="S31" s="29">
        <v>0</v>
      </c>
      <c r="T31" s="30">
        <v>1</v>
      </c>
      <c r="U31" s="31">
        <v>0</v>
      </c>
      <c r="V31" s="32">
        <v>0</v>
      </c>
      <c r="W31" s="46">
        <v>1</v>
      </c>
      <c r="X31" s="33" t="s">
        <v>262</v>
      </c>
      <c r="Y31" s="113">
        <v>8</v>
      </c>
      <c r="Z31" s="114">
        <v>0</v>
      </c>
      <c r="AA31" s="115">
        <v>0</v>
      </c>
      <c r="AB31" s="70">
        <v>4</v>
      </c>
      <c r="AC31" s="71">
        <v>0</v>
      </c>
      <c r="AD31" s="72">
        <v>0</v>
      </c>
      <c r="AE31" s="94">
        <v>0</v>
      </c>
    </row>
    <row r="32" spans="1:31" ht="14.25" customHeight="1" x14ac:dyDescent="0.25">
      <c r="A32" s="80" t="s">
        <v>119</v>
      </c>
      <c r="B32" s="2">
        <v>745</v>
      </c>
      <c r="C32" s="8">
        <f t="shared" si="0"/>
        <v>4</v>
      </c>
      <c r="D32" s="24">
        <v>5</v>
      </c>
      <c r="E32" s="25">
        <v>2</v>
      </c>
      <c r="F32" s="26">
        <v>0</v>
      </c>
      <c r="G32" s="138">
        <v>13.422818791946309</v>
      </c>
      <c r="H32" s="139">
        <v>0</v>
      </c>
      <c r="I32" s="156">
        <f t="shared" si="1"/>
        <v>1490</v>
      </c>
      <c r="J32" s="156">
        <f t="shared" si="2"/>
        <v>2235</v>
      </c>
      <c r="K32" s="156">
        <v>3423</v>
      </c>
      <c r="L32" s="139">
        <f t="shared" si="3"/>
        <v>0</v>
      </c>
      <c r="M32" s="140">
        <v>3.825503355704698</v>
      </c>
      <c r="N32" s="141">
        <v>0</v>
      </c>
      <c r="O32" s="4">
        <v>34.899328859060397</v>
      </c>
      <c r="P32" s="51" t="s">
        <v>262</v>
      </c>
      <c r="Q32" s="27">
        <v>6</v>
      </c>
      <c r="R32" s="28">
        <v>10</v>
      </c>
      <c r="S32" s="29">
        <v>1</v>
      </c>
      <c r="T32" s="30">
        <v>2</v>
      </c>
      <c r="U32" s="31">
        <v>1</v>
      </c>
      <c r="V32" s="32">
        <v>0</v>
      </c>
      <c r="W32" s="46">
        <v>1</v>
      </c>
      <c r="X32" s="33">
        <v>1</v>
      </c>
      <c r="Y32" s="113">
        <v>8</v>
      </c>
      <c r="Z32" s="114">
        <v>0</v>
      </c>
      <c r="AA32" s="115">
        <v>0</v>
      </c>
      <c r="AB32" s="70">
        <v>6</v>
      </c>
      <c r="AC32" s="71">
        <v>0</v>
      </c>
      <c r="AD32" s="72">
        <v>0</v>
      </c>
      <c r="AE32" s="94">
        <v>1</v>
      </c>
    </row>
    <row r="33" spans="1:31" ht="14.25" customHeight="1" x14ac:dyDescent="0.25">
      <c r="A33" s="80" t="s">
        <v>118</v>
      </c>
      <c r="B33" s="2">
        <v>474</v>
      </c>
      <c r="C33" s="8">
        <f t="shared" si="0"/>
        <v>5</v>
      </c>
      <c r="D33" s="24">
        <v>4</v>
      </c>
      <c r="E33" s="25">
        <v>3</v>
      </c>
      <c r="F33" s="26">
        <v>0</v>
      </c>
      <c r="G33" s="138">
        <v>0</v>
      </c>
      <c r="H33" s="139">
        <v>0</v>
      </c>
      <c r="I33" s="156">
        <f t="shared" si="1"/>
        <v>948</v>
      </c>
      <c r="J33" s="156">
        <f t="shared" si="2"/>
        <v>1422</v>
      </c>
      <c r="K33" s="156">
        <v>1679</v>
      </c>
      <c r="L33" s="139">
        <f t="shared" si="3"/>
        <v>0</v>
      </c>
      <c r="M33" s="140">
        <v>0</v>
      </c>
      <c r="N33" s="141">
        <v>0</v>
      </c>
      <c r="O33" s="4">
        <v>84.388185654008439</v>
      </c>
      <c r="P33" s="51" t="s">
        <v>262</v>
      </c>
      <c r="Q33" s="27">
        <v>4</v>
      </c>
      <c r="R33" s="28">
        <v>5</v>
      </c>
      <c r="S33" s="29">
        <v>1</v>
      </c>
      <c r="T33" s="30">
        <v>1</v>
      </c>
      <c r="U33" s="31">
        <v>1</v>
      </c>
      <c r="V33" s="32">
        <v>1</v>
      </c>
      <c r="W33" s="46">
        <v>1</v>
      </c>
      <c r="X33" s="33" t="s">
        <v>262</v>
      </c>
      <c r="Y33" s="113">
        <v>8</v>
      </c>
      <c r="Z33" s="114">
        <v>100</v>
      </c>
      <c r="AA33" s="115">
        <v>1</v>
      </c>
      <c r="AB33" s="70">
        <v>4</v>
      </c>
      <c r="AC33" s="71">
        <v>0</v>
      </c>
      <c r="AD33" s="72">
        <v>0</v>
      </c>
      <c r="AE33" s="94">
        <v>1</v>
      </c>
    </row>
    <row r="34" spans="1:31" ht="14.25" customHeight="1" x14ac:dyDescent="0.25">
      <c r="A34" s="80" t="s">
        <v>117</v>
      </c>
      <c r="B34" s="2">
        <v>1667</v>
      </c>
      <c r="C34" s="8">
        <f t="shared" si="0"/>
        <v>4</v>
      </c>
      <c r="D34" s="24">
        <v>15</v>
      </c>
      <c r="E34" s="25">
        <v>3</v>
      </c>
      <c r="F34" s="26">
        <v>0</v>
      </c>
      <c r="G34" s="138">
        <v>11.997600479904019</v>
      </c>
      <c r="H34" s="139">
        <v>0</v>
      </c>
      <c r="I34" s="156">
        <f t="shared" si="1"/>
        <v>3334</v>
      </c>
      <c r="J34" s="156">
        <f t="shared" si="2"/>
        <v>5001</v>
      </c>
      <c r="K34" s="156">
        <v>3460</v>
      </c>
      <c r="L34" s="139">
        <f t="shared" si="3"/>
        <v>1</v>
      </c>
      <c r="M34" s="140">
        <v>2.2495500899820038</v>
      </c>
      <c r="N34" s="141">
        <v>0</v>
      </c>
      <c r="O34" s="4">
        <v>38.392321535692858</v>
      </c>
      <c r="P34" s="51">
        <v>0</v>
      </c>
      <c r="Q34" s="27">
        <v>9</v>
      </c>
      <c r="R34" s="28">
        <v>8</v>
      </c>
      <c r="S34" s="29">
        <v>0</v>
      </c>
      <c r="T34" s="30">
        <v>2</v>
      </c>
      <c r="U34" s="31">
        <v>1</v>
      </c>
      <c r="V34" s="32">
        <v>0</v>
      </c>
      <c r="W34" s="46">
        <v>1</v>
      </c>
      <c r="X34" s="33">
        <v>1</v>
      </c>
      <c r="Y34" s="113">
        <v>8</v>
      </c>
      <c r="Z34" s="114">
        <v>0</v>
      </c>
      <c r="AA34" s="115">
        <v>0</v>
      </c>
      <c r="AB34" s="70">
        <v>20</v>
      </c>
      <c r="AC34" s="71">
        <v>0</v>
      </c>
      <c r="AD34" s="72">
        <v>0</v>
      </c>
      <c r="AE34" s="94">
        <v>1</v>
      </c>
    </row>
    <row r="35" spans="1:31" ht="14.25" customHeight="1" x14ac:dyDescent="0.25">
      <c r="A35" s="80" t="s">
        <v>116</v>
      </c>
      <c r="B35" s="2">
        <v>703</v>
      </c>
      <c r="C35" s="8">
        <f t="shared" si="0"/>
        <v>3</v>
      </c>
      <c r="D35" s="24">
        <v>5</v>
      </c>
      <c r="E35" s="25">
        <v>4</v>
      </c>
      <c r="F35" s="26">
        <v>0</v>
      </c>
      <c r="G35" s="138">
        <v>0</v>
      </c>
      <c r="H35" s="139">
        <v>0</v>
      </c>
      <c r="I35" s="156">
        <f t="shared" si="1"/>
        <v>1406</v>
      </c>
      <c r="J35" s="156">
        <f t="shared" si="2"/>
        <v>2109</v>
      </c>
      <c r="K35" s="156">
        <v>1283</v>
      </c>
      <c r="L35" s="139">
        <f t="shared" si="3"/>
        <v>0</v>
      </c>
      <c r="M35" s="140">
        <v>0</v>
      </c>
      <c r="N35" s="141">
        <v>0</v>
      </c>
      <c r="O35" s="4">
        <v>28.449502133712659</v>
      </c>
      <c r="P35" s="51" t="s">
        <v>262</v>
      </c>
      <c r="Q35" s="27">
        <v>6</v>
      </c>
      <c r="R35" s="28">
        <v>4</v>
      </c>
      <c r="S35" s="29">
        <v>0</v>
      </c>
      <c r="T35" s="30">
        <v>2</v>
      </c>
      <c r="U35" s="31">
        <v>1</v>
      </c>
      <c r="V35" s="32">
        <v>0</v>
      </c>
      <c r="W35" s="46">
        <v>1</v>
      </c>
      <c r="X35" s="33">
        <v>1</v>
      </c>
      <c r="Y35" s="113">
        <v>8</v>
      </c>
      <c r="Z35" s="114">
        <v>0</v>
      </c>
      <c r="AA35" s="115">
        <v>0</v>
      </c>
      <c r="AB35" s="70">
        <v>6</v>
      </c>
      <c r="AC35" s="71">
        <v>0</v>
      </c>
      <c r="AD35" s="72">
        <v>0</v>
      </c>
      <c r="AE35" s="94">
        <v>1</v>
      </c>
    </row>
    <row r="36" spans="1:31" ht="14.25" customHeight="1" x14ac:dyDescent="0.25">
      <c r="A36" s="80" t="s">
        <v>115</v>
      </c>
      <c r="B36" s="2">
        <v>156</v>
      </c>
      <c r="C36" s="8">
        <f t="shared" si="0"/>
        <v>4</v>
      </c>
      <c r="D36" s="24">
        <v>4</v>
      </c>
      <c r="E36" s="25">
        <v>2</v>
      </c>
      <c r="F36" s="26">
        <v>0</v>
      </c>
      <c r="G36" s="138">
        <v>0</v>
      </c>
      <c r="H36" s="139">
        <v>0</v>
      </c>
      <c r="I36" s="156">
        <f t="shared" si="1"/>
        <v>312</v>
      </c>
      <c r="J36" s="156">
        <f t="shared" si="2"/>
        <v>468</v>
      </c>
      <c r="K36" s="156">
        <v>722</v>
      </c>
      <c r="L36" s="139">
        <f t="shared" si="3"/>
        <v>0</v>
      </c>
      <c r="M36" s="140">
        <v>0</v>
      </c>
      <c r="N36" s="141">
        <v>0</v>
      </c>
      <c r="O36" s="4">
        <v>192.30769230769232</v>
      </c>
      <c r="P36" s="51" t="s">
        <v>262</v>
      </c>
      <c r="Q36" s="27">
        <v>4</v>
      </c>
      <c r="R36" s="28">
        <v>12</v>
      </c>
      <c r="S36" s="29">
        <v>1</v>
      </c>
      <c r="T36" s="30">
        <v>1</v>
      </c>
      <c r="U36" s="31">
        <v>1</v>
      </c>
      <c r="V36" s="32">
        <v>1</v>
      </c>
      <c r="W36" s="46">
        <v>1</v>
      </c>
      <c r="X36" s="33" t="s">
        <v>262</v>
      </c>
      <c r="Y36" s="113">
        <v>8</v>
      </c>
      <c r="Z36" s="114">
        <v>0</v>
      </c>
      <c r="AA36" s="115">
        <v>0</v>
      </c>
      <c r="AB36" s="70">
        <v>4</v>
      </c>
      <c r="AC36" s="71">
        <v>2</v>
      </c>
      <c r="AD36" s="72">
        <v>0</v>
      </c>
      <c r="AE36" s="94">
        <v>1</v>
      </c>
    </row>
    <row r="37" spans="1:31" ht="14.25" customHeight="1" x14ac:dyDescent="0.25">
      <c r="A37" s="80" t="s">
        <v>114</v>
      </c>
      <c r="B37" s="2">
        <v>700</v>
      </c>
      <c r="C37" s="8">
        <f t="shared" si="0"/>
        <v>7</v>
      </c>
      <c r="D37" s="24">
        <v>5</v>
      </c>
      <c r="E37" s="25">
        <v>2</v>
      </c>
      <c r="F37" s="26">
        <v>0</v>
      </c>
      <c r="G37" s="138">
        <v>79.372857142857143</v>
      </c>
      <c r="H37" s="139">
        <v>1</v>
      </c>
      <c r="I37" s="156">
        <f t="shared" si="1"/>
        <v>1400</v>
      </c>
      <c r="J37" s="156">
        <f t="shared" si="2"/>
        <v>2100</v>
      </c>
      <c r="K37" s="156">
        <v>3323</v>
      </c>
      <c r="L37" s="139">
        <f t="shared" si="3"/>
        <v>0</v>
      </c>
      <c r="M37" s="140">
        <v>14.928571428571431</v>
      </c>
      <c r="N37" s="141">
        <v>1</v>
      </c>
      <c r="O37" s="4">
        <v>57.142857142857139</v>
      </c>
      <c r="P37" s="51" t="s">
        <v>262</v>
      </c>
      <c r="Q37" s="27">
        <v>6</v>
      </c>
      <c r="R37" s="28">
        <v>4</v>
      </c>
      <c r="S37" s="29">
        <v>0</v>
      </c>
      <c r="T37" s="30">
        <v>2</v>
      </c>
      <c r="U37" s="31">
        <v>1</v>
      </c>
      <c r="V37" s="32">
        <v>0</v>
      </c>
      <c r="W37" s="46">
        <v>1</v>
      </c>
      <c r="X37" s="33">
        <v>1</v>
      </c>
      <c r="Y37" s="113">
        <v>8</v>
      </c>
      <c r="Z37" s="114">
        <v>100</v>
      </c>
      <c r="AA37" s="115">
        <v>1</v>
      </c>
      <c r="AB37" s="70">
        <v>6</v>
      </c>
      <c r="AC37" s="71">
        <v>8</v>
      </c>
      <c r="AD37" s="72">
        <v>1</v>
      </c>
      <c r="AE37" s="94">
        <v>1</v>
      </c>
    </row>
    <row r="38" spans="1:31" ht="14.25" customHeight="1" x14ac:dyDescent="0.25">
      <c r="A38" s="80" t="s">
        <v>113</v>
      </c>
      <c r="B38" s="2">
        <v>1024</v>
      </c>
      <c r="C38" s="8">
        <f t="shared" si="0"/>
        <v>4</v>
      </c>
      <c r="D38" s="24">
        <v>15</v>
      </c>
      <c r="E38" s="25">
        <v>4</v>
      </c>
      <c r="F38" s="26">
        <v>0</v>
      </c>
      <c r="G38" s="138">
        <v>1.7724609375</v>
      </c>
      <c r="H38" s="139">
        <v>0</v>
      </c>
      <c r="I38" s="156">
        <f t="shared" si="1"/>
        <v>2048</v>
      </c>
      <c r="J38" s="156">
        <f t="shared" si="2"/>
        <v>3072</v>
      </c>
      <c r="K38" s="156">
        <v>2580</v>
      </c>
      <c r="L38" s="139">
        <f t="shared" si="3"/>
        <v>1</v>
      </c>
      <c r="M38" s="140">
        <v>0.5859375</v>
      </c>
      <c r="N38" s="141">
        <v>0</v>
      </c>
      <c r="O38" s="4">
        <v>35.15625</v>
      </c>
      <c r="P38" s="51">
        <v>0</v>
      </c>
      <c r="Q38" s="27">
        <v>9</v>
      </c>
      <c r="R38" s="28">
        <v>4</v>
      </c>
      <c r="S38" s="29">
        <v>0</v>
      </c>
      <c r="T38" s="30">
        <v>2</v>
      </c>
      <c r="U38" s="31">
        <v>2</v>
      </c>
      <c r="V38" s="32">
        <v>1</v>
      </c>
      <c r="W38" s="46">
        <v>1</v>
      </c>
      <c r="X38" s="33">
        <v>1</v>
      </c>
      <c r="Y38" s="113">
        <v>8</v>
      </c>
      <c r="Z38" s="114">
        <v>0</v>
      </c>
      <c r="AA38" s="115">
        <v>0</v>
      </c>
      <c r="AB38" s="70">
        <v>20</v>
      </c>
      <c r="AC38" s="71">
        <v>0</v>
      </c>
      <c r="AD38" s="72">
        <v>0</v>
      </c>
      <c r="AE38" s="94">
        <v>0</v>
      </c>
    </row>
    <row r="39" spans="1:31" ht="14.25" customHeight="1" x14ac:dyDescent="0.25">
      <c r="A39" s="80" t="s">
        <v>112</v>
      </c>
      <c r="B39" s="2">
        <v>348</v>
      </c>
      <c r="C39" s="8">
        <f t="shared" si="0"/>
        <v>8</v>
      </c>
      <c r="D39" s="24">
        <v>4</v>
      </c>
      <c r="E39" s="25">
        <v>1</v>
      </c>
      <c r="F39" s="26">
        <v>0</v>
      </c>
      <c r="G39" s="138">
        <v>33.727011494252871</v>
      </c>
      <c r="H39" s="139">
        <v>1</v>
      </c>
      <c r="I39" s="156">
        <f t="shared" si="1"/>
        <v>696</v>
      </c>
      <c r="J39" s="156">
        <f t="shared" si="2"/>
        <v>1044</v>
      </c>
      <c r="K39" s="156">
        <v>2370</v>
      </c>
      <c r="L39" s="139">
        <f t="shared" si="3"/>
        <v>0</v>
      </c>
      <c r="M39" s="140">
        <v>7.3275862068965507</v>
      </c>
      <c r="N39" s="141">
        <v>1</v>
      </c>
      <c r="O39" s="4">
        <v>166.66666666666666</v>
      </c>
      <c r="P39" s="51" t="s">
        <v>262</v>
      </c>
      <c r="Q39" s="27">
        <v>4</v>
      </c>
      <c r="R39" s="28">
        <v>16</v>
      </c>
      <c r="S39" s="29">
        <v>1</v>
      </c>
      <c r="T39" s="30">
        <v>1</v>
      </c>
      <c r="U39" s="31">
        <v>2</v>
      </c>
      <c r="V39" s="32">
        <v>1</v>
      </c>
      <c r="W39" s="46">
        <v>1</v>
      </c>
      <c r="X39" s="33" t="s">
        <v>262</v>
      </c>
      <c r="Y39" s="113">
        <v>8</v>
      </c>
      <c r="Z39" s="114">
        <v>100</v>
      </c>
      <c r="AA39" s="115">
        <v>1</v>
      </c>
      <c r="AB39" s="70">
        <v>4</v>
      </c>
      <c r="AC39" s="71">
        <v>5</v>
      </c>
      <c r="AD39" s="72">
        <v>1</v>
      </c>
      <c r="AE39" s="94">
        <v>1</v>
      </c>
    </row>
    <row r="40" spans="1:31" ht="14.25" customHeight="1" x14ac:dyDescent="0.25">
      <c r="A40" s="80" t="s">
        <v>111</v>
      </c>
      <c r="B40" s="2">
        <v>302</v>
      </c>
      <c r="C40" s="8">
        <f t="shared" si="0"/>
        <v>6</v>
      </c>
      <c r="D40" s="24">
        <v>4</v>
      </c>
      <c r="E40" s="25">
        <v>3</v>
      </c>
      <c r="F40" s="26">
        <v>0</v>
      </c>
      <c r="G40" s="138">
        <v>0</v>
      </c>
      <c r="H40" s="139">
        <v>0</v>
      </c>
      <c r="I40" s="156">
        <f t="shared" si="1"/>
        <v>604</v>
      </c>
      <c r="J40" s="156">
        <f t="shared" si="2"/>
        <v>906</v>
      </c>
      <c r="K40" s="156">
        <v>682</v>
      </c>
      <c r="L40" s="139">
        <f t="shared" si="3"/>
        <v>0</v>
      </c>
      <c r="M40" s="140">
        <v>0</v>
      </c>
      <c r="N40" s="141">
        <v>0</v>
      </c>
      <c r="O40" s="4">
        <v>231.78807947019865</v>
      </c>
      <c r="P40" s="51" t="s">
        <v>262</v>
      </c>
      <c r="Q40" s="27">
        <v>4</v>
      </c>
      <c r="R40" s="28">
        <v>30</v>
      </c>
      <c r="S40" s="29">
        <v>1</v>
      </c>
      <c r="T40" s="30">
        <v>1</v>
      </c>
      <c r="U40" s="31">
        <v>1</v>
      </c>
      <c r="V40" s="32">
        <v>1</v>
      </c>
      <c r="W40" s="46">
        <v>1</v>
      </c>
      <c r="X40" s="33" t="s">
        <v>262</v>
      </c>
      <c r="Y40" s="113">
        <v>8</v>
      </c>
      <c r="Z40" s="114">
        <v>100</v>
      </c>
      <c r="AA40" s="115">
        <v>1</v>
      </c>
      <c r="AB40" s="70">
        <v>4</v>
      </c>
      <c r="AC40" s="71">
        <v>18</v>
      </c>
      <c r="AD40" s="72">
        <v>1</v>
      </c>
      <c r="AE40" s="94">
        <v>1</v>
      </c>
    </row>
    <row r="41" spans="1:31" ht="14.25" customHeight="1" x14ac:dyDescent="0.25">
      <c r="A41" s="80" t="s">
        <v>110</v>
      </c>
      <c r="B41" s="2">
        <v>730</v>
      </c>
      <c r="C41" s="8">
        <f t="shared" si="0"/>
        <v>3</v>
      </c>
      <c r="D41" s="24">
        <v>5</v>
      </c>
      <c r="E41" s="25">
        <v>1</v>
      </c>
      <c r="F41" s="26">
        <v>0</v>
      </c>
      <c r="G41" s="138">
        <v>9.706849315068494</v>
      </c>
      <c r="H41" s="139">
        <v>0</v>
      </c>
      <c r="I41" s="156">
        <f t="shared" si="1"/>
        <v>1460</v>
      </c>
      <c r="J41" s="156">
        <f t="shared" si="2"/>
        <v>2190</v>
      </c>
      <c r="K41" s="156">
        <v>1702</v>
      </c>
      <c r="L41" s="139">
        <f t="shared" si="3"/>
        <v>0</v>
      </c>
      <c r="M41" s="140">
        <v>3.6301369863013697</v>
      </c>
      <c r="N41" s="141">
        <v>0</v>
      </c>
      <c r="O41" s="4">
        <v>34.246575342465754</v>
      </c>
      <c r="P41" s="51" t="s">
        <v>262</v>
      </c>
      <c r="Q41" s="27">
        <v>6</v>
      </c>
      <c r="R41" s="28">
        <v>6</v>
      </c>
      <c r="S41" s="29">
        <v>1</v>
      </c>
      <c r="T41" s="30">
        <v>2</v>
      </c>
      <c r="U41" s="31">
        <v>1</v>
      </c>
      <c r="V41" s="32">
        <v>0</v>
      </c>
      <c r="W41" s="46">
        <v>1</v>
      </c>
      <c r="X41" s="33">
        <v>1</v>
      </c>
      <c r="Y41" s="113">
        <v>8</v>
      </c>
      <c r="Z41" s="114">
        <v>0</v>
      </c>
      <c r="AA41" s="115">
        <v>0</v>
      </c>
      <c r="AB41" s="70">
        <v>6</v>
      </c>
      <c r="AC41" s="71">
        <v>0</v>
      </c>
      <c r="AD41" s="72">
        <v>0</v>
      </c>
      <c r="AE41" s="94">
        <v>0</v>
      </c>
    </row>
    <row r="42" spans="1:31" ht="14.25" customHeight="1" x14ac:dyDescent="0.25">
      <c r="A42" s="80" t="s">
        <v>109</v>
      </c>
      <c r="B42" s="2">
        <v>227</v>
      </c>
      <c r="C42" s="8">
        <f t="shared" si="0"/>
        <v>4</v>
      </c>
      <c r="D42" s="24">
        <v>4</v>
      </c>
      <c r="E42" s="25">
        <v>4</v>
      </c>
      <c r="F42" s="26">
        <v>1</v>
      </c>
      <c r="G42" s="138">
        <v>0</v>
      </c>
      <c r="H42" s="139">
        <v>0</v>
      </c>
      <c r="I42" s="156">
        <f t="shared" si="1"/>
        <v>454</v>
      </c>
      <c r="J42" s="156">
        <f t="shared" si="2"/>
        <v>681</v>
      </c>
      <c r="K42" s="156">
        <v>840</v>
      </c>
      <c r="L42" s="139">
        <f t="shared" si="3"/>
        <v>0</v>
      </c>
      <c r="M42" s="140">
        <v>0</v>
      </c>
      <c r="N42" s="141">
        <v>0</v>
      </c>
      <c r="O42" s="4">
        <v>79.295154185022028</v>
      </c>
      <c r="P42" s="51" t="s">
        <v>262</v>
      </c>
      <c r="Q42" s="27">
        <v>4</v>
      </c>
      <c r="R42" s="28">
        <v>1</v>
      </c>
      <c r="S42" s="29">
        <v>0</v>
      </c>
      <c r="T42" s="30">
        <v>1</v>
      </c>
      <c r="U42" s="31">
        <v>1</v>
      </c>
      <c r="V42" s="32">
        <v>1</v>
      </c>
      <c r="W42" s="46">
        <v>1</v>
      </c>
      <c r="X42" s="33" t="s">
        <v>262</v>
      </c>
      <c r="Y42" s="113">
        <v>8</v>
      </c>
      <c r="Z42" s="114">
        <v>0</v>
      </c>
      <c r="AA42" s="115">
        <v>0</v>
      </c>
      <c r="AB42" s="70">
        <v>4</v>
      </c>
      <c r="AC42" s="71">
        <v>0</v>
      </c>
      <c r="AD42" s="72">
        <v>0</v>
      </c>
      <c r="AE42" s="94">
        <v>1</v>
      </c>
    </row>
    <row r="43" spans="1:31" ht="14.25" customHeight="1" x14ac:dyDescent="0.25">
      <c r="A43" s="80" t="s">
        <v>108</v>
      </c>
      <c r="B43" s="2">
        <v>269</v>
      </c>
      <c r="C43" s="8">
        <f t="shared" si="0"/>
        <v>7</v>
      </c>
      <c r="D43" s="24">
        <v>4</v>
      </c>
      <c r="E43" s="25">
        <v>8</v>
      </c>
      <c r="F43" s="26">
        <v>1</v>
      </c>
      <c r="G43" s="138">
        <v>2.7843866171003717</v>
      </c>
      <c r="H43" s="139">
        <v>0</v>
      </c>
      <c r="I43" s="156">
        <f t="shared" si="1"/>
        <v>538</v>
      </c>
      <c r="J43" s="156">
        <f t="shared" si="2"/>
        <v>807</v>
      </c>
      <c r="K43" s="156">
        <v>170</v>
      </c>
      <c r="L43" s="139">
        <f t="shared" si="3"/>
        <v>0</v>
      </c>
      <c r="M43" s="140">
        <v>1.8587360594795539</v>
      </c>
      <c r="N43" s="141">
        <v>0</v>
      </c>
      <c r="O43" s="4">
        <v>92.936802973977692</v>
      </c>
      <c r="P43" s="51" t="s">
        <v>262</v>
      </c>
      <c r="Q43" s="27">
        <v>4</v>
      </c>
      <c r="R43" s="28">
        <v>8</v>
      </c>
      <c r="S43" s="29">
        <v>1</v>
      </c>
      <c r="T43" s="30">
        <v>1</v>
      </c>
      <c r="U43" s="31">
        <v>1</v>
      </c>
      <c r="V43" s="32">
        <v>1</v>
      </c>
      <c r="W43" s="46">
        <v>1</v>
      </c>
      <c r="X43" s="33" t="s">
        <v>262</v>
      </c>
      <c r="Y43" s="113">
        <v>8</v>
      </c>
      <c r="Z43" s="114">
        <v>100</v>
      </c>
      <c r="AA43" s="115">
        <v>1</v>
      </c>
      <c r="AB43" s="70">
        <v>4</v>
      </c>
      <c r="AC43" s="71">
        <v>15</v>
      </c>
      <c r="AD43" s="72">
        <v>1</v>
      </c>
      <c r="AE43" s="94">
        <v>1</v>
      </c>
    </row>
    <row r="44" spans="1:31" ht="14.25" customHeight="1" x14ac:dyDescent="0.25">
      <c r="A44" s="80" t="s">
        <v>107</v>
      </c>
      <c r="B44" s="2">
        <v>200</v>
      </c>
      <c r="C44" s="8">
        <f t="shared" si="0"/>
        <v>4</v>
      </c>
      <c r="D44" s="24">
        <v>4</v>
      </c>
      <c r="E44" s="25">
        <v>2</v>
      </c>
      <c r="F44" s="26">
        <v>0</v>
      </c>
      <c r="G44" s="138">
        <v>0</v>
      </c>
      <c r="H44" s="139">
        <v>0</v>
      </c>
      <c r="I44" s="156">
        <f t="shared" si="1"/>
        <v>400</v>
      </c>
      <c r="J44" s="156">
        <f t="shared" si="2"/>
        <v>600</v>
      </c>
      <c r="K44" s="156">
        <v>761</v>
      </c>
      <c r="L44" s="139">
        <f t="shared" si="3"/>
        <v>0</v>
      </c>
      <c r="M44" s="140">
        <v>0</v>
      </c>
      <c r="N44" s="141">
        <v>0</v>
      </c>
      <c r="O44" s="4">
        <v>180</v>
      </c>
      <c r="P44" s="51" t="s">
        <v>262</v>
      </c>
      <c r="Q44" s="27">
        <v>4</v>
      </c>
      <c r="R44" s="28">
        <v>10</v>
      </c>
      <c r="S44" s="29">
        <v>1</v>
      </c>
      <c r="T44" s="30">
        <v>1</v>
      </c>
      <c r="U44" s="31">
        <v>1</v>
      </c>
      <c r="V44" s="32">
        <v>1</v>
      </c>
      <c r="W44" s="46">
        <v>1</v>
      </c>
      <c r="X44" s="33" t="s">
        <v>262</v>
      </c>
      <c r="Y44" s="113">
        <v>8</v>
      </c>
      <c r="Z44" s="114">
        <v>0</v>
      </c>
      <c r="AA44" s="115">
        <v>0</v>
      </c>
      <c r="AB44" s="70">
        <v>4</v>
      </c>
      <c r="AC44" s="71">
        <v>0</v>
      </c>
      <c r="AD44" s="72">
        <v>0</v>
      </c>
      <c r="AE44" s="94">
        <v>1</v>
      </c>
    </row>
    <row r="45" spans="1:31" ht="14.25" customHeight="1" x14ac:dyDescent="0.25">
      <c r="A45" s="80" t="s">
        <v>106</v>
      </c>
      <c r="B45" s="2">
        <v>741</v>
      </c>
      <c r="C45" s="8">
        <f t="shared" si="0"/>
        <v>4</v>
      </c>
      <c r="D45" s="24">
        <v>5</v>
      </c>
      <c r="E45" s="25">
        <v>2</v>
      </c>
      <c r="F45" s="26">
        <v>0</v>
      </c>
      <c r="G45" s="138">
        <v>0</v>
      </c>
      <c r="H45" s="139">
        <v>0</v>
      </c>
      <c r="I45" s="156">
        <f t="shared" si="1"/>
        <v>1482</v>
      </c>
      <c r="J45" s="156">
        <f t="shared" si="2"/>
        <v>2223</v>
      </c>
      <c r="K45" s="156">
        <v>852</v>
      </c>
      <c r="L45" s="139">
        <f t="shared" si="3"/>
        <v>0</v>
      </c>
      <c r="M45" s="140">
        <v>0</v>
      </c>
      <c r="N45" s="141">
        <v>0</v>
      </c>
      <c r="O45" s="4">
        <v>36.43724696356275</v>
      </c>
      <c r="P45" s="51" t="s">
        <v>262</v>
      </c>
      <c r="Q45" s="27">
        <v>6</v>
      </c>
      <c r="R45" s="28">
        <v>10</v>
      </c>
      <c r="S45" s="29">
        <v>1</v>
      </c>
      <c r="T45" s="30">
        <v>2</v>
      </c>
      <c r="U45" s="31">
        <v>1</v>
      </c>
      <c r="V45" s="32">
        <v>0</v>
      </c>
      <c r="W45" s="46">
        <v>1</v>
      </c>
      <c r="X45" s="33">
        <v>1</v>
      </c>
      <c r="Y45" s="113">
        <v>8</v>
      </c>
      <c r="Z45" s="114">
        <v>0</v>
      </c>
      <c r="AA45" s="115">
        <v>0</v>
      </c>
      <c r="AB45" s="70">
        <v>6</v>
      </c>
      <c r="AC45" s="71">
        <v>0</v>
      </c>
      <c r="AD45" s="72">
        <v>0</v>
      </c>
      <c r="AE45" s="94">
        <v>1</v>
      </c>
    </row>
    <row r="46" spans="1:31" ht="14.25" customHeight="1" x14ac:dyDescent="0.25">
      <c r="A46" s="80" t="s">
        <v>105</v>
      </c>
      <c r="B46" s="2">
        <v>746</v>
      </c>
      <c r="C46" s="3">
        <f t="shared" si="0"/>
        <v>6</v>
      </c>
      <c r="D46" s="24">
        <v>5</v>
      </c>
      <c r="E46" s="25">
        <v>18</v>
      </c>
      <c r="F46" s="26">
        <v>1</v>
      </c>
      <c r="G46" s="138">
        <v>13.404825737265416</v>
      </c>
      <c r="H46" s="139">
        <v>0</v>
      </c>
      <c r="I46" s="156">
        <f t="shared" si="1"/>
        <v>1492</v>
      </c>
      <c r="J46" s="156">
        <f t="shared" si="2"/>
        <v>2238</v>
      </c>
      <c r="K46" s="156">
        <v>1584</v>
      </c>
      <c r="L46" s="139">
        <f t="shared" si="3"/>
        <v>0</v>
      </c>
      <c r="M46" s="140">
        <v>7.7077747989276135</v>
      </c>
      <c r="N46" s="141">
        <v>1</v>
      </c>
      <c r="O46" s="4">
        <v>40.214477211796243</v>
      </c>
      <c r="P46" s="51" t="s">
        <v>262</v>
      </c>
      <c r="Q46" s="27">
        <v>6</v>
      </c>
      <c r="R46" s="28">
        <v>12</v>
      </c>
      <c r="S46" s="29">
        <v>1</v>
      </c>
      <c r="T46" s="30">
        <v>2</v>
      </c>
      <c r="U46" s="31">
        <v>1</v>
      </c>
      <c r="V46" s="32">
        <v>0</v>
      </c>
      <c r="W46" s="46">
        <v>1</v>
      </c>
      <c r="X46" s="33">
        <v>1</v>
      </c>
      <c r="Y46" s="113">
        <v>8</v>
      </c>
      <c r="Z46" s="114">
        <v>0</v>
      </c>
      <c r="AA46" s="115">
        <v>0</v>
      </c>
      <c r="AB46" s="70">
        <v>6</v>
      </c>
      <c r="AC46" s="71">
        <v>4</v>
      </c>
      <c r="AD46" s="72">
        <v>0</v>
      </c>
      <c r="AE46" s="94">
        <v>1</v>
      </c>
    </row>
    <row r="47" spans="1:31" ht="14.25" customHeight="1" x14ac:dyDescent="0.25">
      <c r="A47" s="80" t="s">
        <v>104</v>
      </c>
      <c r="B47" s="2">
        <v>2988</v>
      </c>
      <c r="C47" s="3">
        <f t="shared" si="0"/>
        <v>5</v>
      </c>
      <c r="D47" s="24">
        <v>15</v>
      </c>
      <c r="E47" s="25">
        <v>10</v>
      </c>
      <c r="F47" s="26">
        <v>0</v>
      </c>
      <c r="G47" s="138">
        <v>26.773761713520749</v>
      </c>
      <c r="H47" s="139">
        <v>0</v>
      </c>
      <c r="I47" s="156">
        <f t="shared" si="1"/>
        <v>5976</v>
      </c>
      <c r="J47" s="156">
        <f t="shared" si="2"/>
        <v>8964</v>
      </c>
      <c r="K47" s="156">
        <v>9487</v>
      </c>
      <c r="L47" s="139">
        <f t="shared" si="3"/>
        <v>0</v>
      </c>
      <c r="M47" s="140">
        <v>4.7523427041499335</v>
      </c>
      <c r="N47" s="141">
        <v>0</v>
      </c>
      <c r="O47" s="4">
        <v>36.813922356091034</v>
      </c>
      <c r="P47" s="51">
        <v>0</v>
      </c>
      <c r="Q47" s="27">
        <v>9</v>
      </c>
      <c r="R47" s="28">
        <v>15</v>
      </c>
      <c r="S47" s="29">
        <v>1</v>
      </c>
      <c r="T47" s="30">
        <v>2</v>
      </c>
      <c r="U47" s="31">
        <v>4</v>
      </c>
      <c r="V47" s="32">
        <v>1</v>
      </c>
      <c r="W47" s="46">
        <v>1</v>
      </c>
      <c r="X47" s="33">
        <v>1</v>
      </c>
      <c r="Y47" s="113">
        <v>8</v>
      </c>
      <c r="Z47" s="114">
        <v>0</v>
      </c>
      <c r="AA47" s="115">
        <v>0</v>
      </c>
      <c r="AB47" s="70">
        <v>20</v>
      </c>
      <c r="AC47" s="71">
        <v>0</v>
      </c>
      <c r="AD47" s="72">
        <v>0</v>
      </c>
      <c r="AE47" s="94">
        <v>1</v>
      </c>
    </row>
    <row r="48" spans="1:31" ht="14.25" customHeight="1" thickBot="1" x14ac:dyDescent="0.3">
      <c r="A48" s="81" t="s">
        <v>103</v>
      </c>
      <c r="B48" s="7">
        <v>1946</v>
      </c>
      <c r="C48" s="3">
        <f t="shared" si="0"/>
        <v>6</v>
      </c>
      <c r="D48" s="34">
        <v>15</v>
      </c>
      <c r="E48" s="35">
        <v>4</v>
      </c>
      <c r="F48" s="36">
        <v>0</v>
      </c>
      <c r="G48" s="147">
        <v>30.171634121274408</v>
      </c>
      <c r="H48" s="148">
        <v>1</v>
      </c>
      <c r="I48" s="157">
        <f t="shared" si="1"/>
        <v>3892</v>
      </c>
      <c r="J48" s="157">
        <f t="shared" si="2"/>
        <v>5838</v>
      </c>
      <c r="K48" s="157">
        <v>6701</v>
      </c>
      <c r="L48" s="142">
        <f t="shared" si="3"/>
        <v>0</v>
      </c>
      <c r="M48" s="143">
        <v>4.4707091469681393</v>
      </c>
      <c r="N48" s="144">
        <v>0</v>
      </c>
      <c r="O48" s="13">
        <v>57.040082219938334</v>
      </c>
      <c r="P48" s="52">
        <v>0</v>
      </c>
      <c r="Q48" s="37">
        <v>9</v>
      </c>
      <c r="R48" s="38">
        <v>14</v>
      </c>
      <c r="S48" s="39">
        <v>1</v>
      </c>
      <c r="T48" s="40">
        <v>2</v>
      </c>
      <c r="U48" s="41">
        <v>2</v>
      </c>
      <c r="V48" s="42">
        <v>1</v>
      </c>
      <c r="W48" s="43">
        <v>1</v>
      </c>
      <c r="X48" s="47">
        <v>1</v>
      </c>
      <c r="Y48" s="127">
        <v>8</v>
      </c>
      <c r="Z48" s="128">
        <v>0</v>
      </c>
      <c r="AA48" s="129">
        <v>0</v>
      </c>
      <c r="AB48" s="73">
        <v>20</v>
      </c>
      <c r="AC48" s="74">
        <v>6</v>
      </c>
      <c r="AD48" s="75">
        <v>0</v>
      </c>
      <c r="AE48" s="95">
        <v>1</v>
      </c>
    </row>
    <row r="49" spans="1:31" ht="23.25" customHeight="1" thickBot="1" x14ac:dyDescent="0.3">
      <c r="A49" s="1" t="s">
        <v>245</v>
      </c>
      <c r="B49" s="14"/>
      <c r="C49" s="10"/>
      <c r="D49" s="336">
        <f>SUM(F5:F48)</f>
        <v>12</v>
      </c>
      <c r="E49" s="337"/>
      <c r="F49" s="338"/>
      <c r="G49" s="339">
        <f>SUM(H5:H48)</f>
        <v>8</v>
      </c>
      <c r="H49" s="340"/>
      <c r="I49" s="377">
        <f>SUM(L5:L48)</f>
        <v>6</v>
      </c>
      <c r="J49" s="382"/>
      <c r="K49" s="382"/>
      <c r="L49" s="340"/>
      <c r="M49" s="377">
        <f>SUM(N5:N48)</f>
        <v>5</v>
      </c>
      <c r="N49" s="378"/>
      <c r="O49" s="341">
        <f>SUM(P5:P48)</f>
        <v>0</v>
      </c>
      <c r="P49" s="342"/>
      <c r="Q49" s="315">
        <f>SUM(S5:S48)</f>
        <v>28</v>
      </c>
      <c r="R49" s="316"/>
      <c r="S49" s="317"/>
      <c r="T49" s="318">
        <f>SUM(V5:V48)</f>
        <v>18</v>
      </c>
      <c r="U49" s="319"/>
      <c r="V49" s="320"/>
      <c r="W49" s="82">
        <f>SUM(W5:W48)</f>
        <v>39</v>
      </c>
      <c r="X49" s="83">
        <f>SUM(X5:X48)</f>
        <v>25</v>
      </c>
      <c r="Y49" s="365">
        <f>SUM(AA5:AA48)</f>
        <v>17</v>
      </c>
      <c r="Z49" s="366"/>
      <c r="AA49" s="367"/>
      <c r="AB49" s="392">
        <f>SUM(AD5:AD48)</f>
        <v>12</v>
      </c>
      <c r="AC49" s="393"/>
      <c r="AD49" s="394"/>
      <c r="AE49" s="96">
        <f>SUM(AE5:AE48)</f>
        <v>33</v>
      </c>
    </row>
    <row r="50" spans="1:31" ht="23.25" customHeight="1" thickBot="1" x14ac:dyDescent="0.3">
      <c r="A50" s="1" t="s">
        <v>246</v>
      </c>
      <c r="B50" s="14"/>
      <c r="C50" s="10"/>
      <c r="D50" s="322">
        <f>D49/44</f>
        <v>0.27272727272727271</v>
      </c>
      <c r="E50" s="323"/>
      <c r="F50" s="324"/>
      <c r="G50" s="325">
        <f>G49/44</f>
        <v>0.18181818181818182</v>
      </c>
      <c r="H50" s="326"/>
      <c r="I50" s="359">
        <f>I49/44</f>
        <v>0.13636363636363635</v>
      </c>
      <c r="J50" s="361"/>
      <c r="K50" s="361"/>
      <c r="L50" s="326"/>
      <c r="M50" s="359">
        <f>M49/44</f>
        <v>0.11363636363636363</v>
      </c>
      <c r="N50" s="360"/>
      <c r="O50" s="327">
        <f>O49/44</f>
        <v>0</v>
      </c>
      <c r="P50" s="328"/>
      <c r="Q50" s="329">
        <f>Q49/44</f>
        <v>0.63636363636363635</v>
      </c>
      <c r="R50" s="330"/>
      <c r="S50" s="331"/>
      <c r="T50" s="332">
        <f>T49/44</f>
        <v>0.40909090909090912</v>
      </c>
      <c r="U50" s="333"/>
      <c r="V50" s="334"/>
      <c r="W50" s="76">
        <f>W49/44</f>
        <v>0.88636363636363635</v>
      </c>
      <c r="X50" s="77">
        <f>X49/44</f>
        <v>0.56818181818181823</v>
      </c>
      <c r="Y50" s="369">
        <f>Y49/44</f>
        <v>0.38636363636363635</v>
      </c>
      <c r="Z50" s="370"/>
      <c r="AA50" s="371"/>
      <c r="AB50" s="362">
        <f>AB49/44</f>
        <v>0.27272727272727271</v>
      </c>
      <c r="AC50" s="363"/>
      <c r="AD50" s="364"/>
      <c r="AE50" s="97">
        <f>AE49/44</f>
        <v>0.75</v>
      </c>
    </row>
    <row r="51" spans="1:31" x14ac:dyDescent="0.25">
      <c r="A51" t="s">
        <v>265</v>
      </c>
      <c r="B51" s="9"/>
      <c r="C51" s="9"/>
      <c r="D51" s="48"/>
      <c r="E51" s="48"/>
      <c r="F51" s="49"/>
      <c r="G51" s="48"/>
      <c r="H51" s="48"/>
      <c r="I51" s="48"/>
      <c r="J51" s="48"/>
      <c r="K51" s="48"/>
      <c r="L51" s="49"/>
      <c r="M51" s="48"/>
      <c r="N51" s="48"/>
      <c r="O51" s="49"/>
      <c r="P51" s="48"/>
      <c r="Q51" s="48"/>
      <c r="R51" s="49"/>
      <c r="S51" s="49"/>
      <c r="T51" s="49"/>
    </row>
    <row r="52" spans="1:31" x14ac:dyDescent="0.25">
      <c r="A52" t="s">
        <v>270</v>
      </c>
    </row>
  </sheetData>
  <mergeCells count="34">
    <mergeCell ref="AE2:AE4"/>
    <mergeCell ref="M3:N3"/>
    <mergeCell ref="M49:N49"/>
    <mergeCell ref="Y2:AA3"/>
    <mergeCell ref="W2:W4"/>
    <mergeCell ref="T2:V3"/>
    <mergeCell ref="Q2:S3"/>
    <mergeCell ref="O2:P3"/>
    <mergeCell ref="G2:N2"/>
    <mergeCell ref="I3:L3"/>
    <mergeCell ref="I49:L49"/>
    <mergeCell ref="X2:X4"/>
    <mergeCell ref="AB2:AD3"/>
    <mergeCell ref="AB49:AD49"/>
    <mergeCell ref="AB50:AD50"/>
    <mergeCell ref="Y49:AA49"/>
    <mergeCell ref="O49:P49"/>
    <mergeCell ref="B2:B4"/>
    <mergeCell ref="G49:H49"/>
    <mergeCell ref="D49:F49"/>
    <mergeCell ref="Q49:S49"/>
    <mergeCell ref="T49:V49"/>
    <mergeCell ref="T50:V50"/>
    <mergeCell ref="Y50:AA50"/>
    <mergeCell ref="A2:A4"/>
    <mergeCell ref="G3:H3"/>
    <mergeCell ref="D2:F3"/>
    <mergeCell ref="C2:C4"/>
    <mergeCell ref="Q50:S50"/>
    <mergeCell ref="D50:F50"/>
    <mergeCell ref="G50:H50"/>
    <mergeCell ref="O50:P50"/>
    <mergeCell ref="M50:N50"/>
    <mergeCell ref="I50:L50"/>
  </mergeCells>
  <pageMargins left="0.7" right="0.7" top="0.78740157499999996" bottom="0.78740157499999996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AE41"/>
  <sheetViews>
    <sheetView showGridLines="0" zoomScale="80" zoomScaleNormal="80" workbookViewId="0">
      <selection activeCell="A2" sqref="A2:A4"/>
    </sheetView>
  </sheetViews>
  <sheetFormatPr defaultRowHeight="13.2" x14ac:dyDescent="0.25"/>
  <cols>
    <col min="1" max="1" width="30.33203125" customWidth="1"/>
    <col min="2" max="2" width="9.88671875" customWidth="1"/>
    <col min="3" max="3" width="10.44140625" customWidth="1"/>
    <col min="4" max="4" width="8" customWidth="1"/>
    <col min="5" max="5" width="9.88671875" customWidth="1"/>
    <col min="6" max="6" width="9.109375" customWidth="1"/>
    <col min="7" max="7" width="10.44140625" customWidth="1"/>
    <col min="8" max="10" width="11.33203125" customWidth="1"/>
    <col min="11" max="11" width="10.109375" customWidth="1"/>
    <col min="12" max="12" width="10" customWidth="1"/>
    <col min="13" max="13" width="8.5546875" customWidth="1"/>
    <col min="14" max="14" width="9.109375" customWidth="1"/>
    <col min="15" max="15" width="9.33203125" customWidth="1"/>
    <col min="16" max="16" width="12.33203125" customWidth="1"/>
    <col min="17" max="17" width="9.5546875" customWidth="1"/>
    <col min="18" max="18" width="9.44140625" customWidth="1"/>
    <col min="19" max="19" width="10.5546875" customWidth="1"/>
    <col min="20" max="20" width="12" customWidth="1"/>
    <col min="24" max="24" width="12" customWidth="1"/>
  </cols>
  <sheetData>
    <row r="1" spans="1:31" ht="20.25" customHeight="1" thickBot="1" x14ac:dyDescent="0.3">
      <c r="A1" s="89" t="s">
        <v>259</v>
      </c>
    </row>
    <row r="2" spans="1:31" ht="36.75" customHeight="1" x14ac:dyDescent="0.25">
      <c r="A2" s="347" t="s">
        <v>87</v>
      </c>
      <c r="B2" s="271" t="s">
        <v>0</v>
      </c>
      <c r="C2" s="356" t="s">
        <v>250</v>
      </c>
      <c r="D2" s="273" t="s">
        <v>1</v>
      </c>
      <c r="E2" s="274"/>
      <c r="F2" s="275"/>
      <c r="G2" s="251" t="s">
        <v>2</v>
      </c>
      <c r="H2" s="252"/>
      <c r="I2" s="252"/>
      <c r="J2" s="252"/>
      <c r="K2" s="252"/>
      <c r="L2" s="252"/>
      <c r="M2" s="252"/>
      <c r="N2" s="253"/>
      <c r="O2" s="279" t="s">
        <v>84</v>
      </c>
      <c r="P2" s="280"/>
      <c r="Q2" s="245" t="s">
        <v>83</v>
      </c>
      <c r="R2" s="246"/>
      <c r="S2" s="247"/>
      <c r="T2" s="290" t="s">
        <v>3</v>
      </c>
      <c r="U2" s="291"/>
      <c r="V2" s="292"/>
      <c r="W2" s="379" t="s">
        <v>85</v>
      </c>
      <c r="X2" s="383" t="s">
        <v>86</v>
      </c>
      <c r="Y2" s="300" t="s">
        <v>244</v>
      </c>
      <c r="Z2" s="301"/>
      <c r="AA2" s="302"/>
      <c r="AB2" s="386" t="s">
        <v>197</v>
      </c>
      <c r="AC2" s="387"/>
      <c r="AD2" s="388"/>
      <c r="AE2" s="372" t="s">
        <v>240</v>
      </c>
    </row>
    <row r="3" spans="1:31" ht="64.5" customHeight="1" x14ac:dyDescent="0.25">
      <c r="A3" s="348"/>
      <c r="B3" s="272"/>
      <c r="C3" s="357"/>
      <c r="D3" s="276"/>
      <c r="E3" s="277"/>
      <c r="F3" s="278"/>
      <c r="G3" s="254" t="s">
        <v>255</v>
      </c>
      <c r="H3" s="255"/>
      <c r="I3" s="375" t="s">
        <v>251</v>
      </c>
      <c r="J3" s="306"/>
      <c r="K3" s="306"/>
      <c r="L3" s="255"/>
      <c r="M3" s="375" t="s">
        <v>195</v>
      </c>
      <c r="N3" s="376"/>
      <c r="O3" s="281"/>
      <c r="P3" s="282"/>
      <c r="Q3" s="248"/>
      <c r="R3" s="249"/>
      <c r="S3" s="250"/>
      <c r="T3" s="293"/>
      <c r="U3" s="294"/>
      <c r="V3" s="295"/>
      <c r="W3" s="380"/>
      <c r="X3" s="384"/>
      <c r="Y3" s="303"/>
      <c r="Z3" s="304"/>
      <c r="AA3" s="305"/>
      <c r="AB3" s="389"/>
      <c r="AC3" s="390"/>
      <c r="AD3" s="391"/>
      <c r="AE3" s="373"/>
    </row>
    <row r="4" spans="1:31" ht="84.75" customHeight="1" thickBot="1" x14ac:dyDescent="0.3">
      <c r="A4" s="355"/>
      <c r="B4" s="368"/>
      <c r="C4" s="358"/>
      <c r="D4" s="53" t="s">
        <v>81</v>
      </c>
      <c r="E4" s="54" t="s">
        <v>9</v>
      </c>
      <c r="F4" s="55" t="s">
        <v>6</v>
      </c>
      <c r="G4" s="130" t="s">
        <v>7</v>
      </c>
      <c r="H4" s="132" t="s">
        <v>6</v>
      </c>
      <c r="I4" s="146" t="s">
        <v>253</v>
      </c>
      <c r="J4" s="146" t="s">
        <v>254</v>
      </c>
      <c r="K4" s="146" t="s">
        <v>9</v>
      </c>
      <c r="L4" s="131" t="s">
        <v>6</v>
      </c>
      <c r="M4" s="132" t="s">
        <v>8</v>
      </c>
      <c r="N4" s="133" t="s">
        <v>6</v>
      </c>
      <c r="O4" s="56" t="s">
        <v>9</v>
      </c>
      <c r="P4" s="57" t="s">
        <v>6</v>
      </c>
      <c r="Q4" s="58" t="s">
        <v>5</v>
      </c>
      <c r="R4" s="59" t="s">
        <v>199</v>
      </c>
      <c r="S4" s="60" t="s">
        <v>6</v>
      </c>
      <c r="T4" s="61" t="s">
        <v>5</v>
      </c>
      <c r="U4" s="62" t="s">
        <v>200</v>
      </c>
      <c r="V4" s="63" t="s">
        <v>6</v>
      </c>
      <c r="W4" s="381"/>
      <c r="X4" s="385" t="s">
        <v>4</v>
      </c>
      <c r="Y4" s="107" t="s">
        <v>5</v>
      </c>
      <c r="Z4" s="108" t="s">
        <v>249</v>
      </c>
      <c r="AA4" s="109" t="s">
        <v>6</v>
      </c>
      <c r="AB4" s="64" t="s">
        <v>5</v>
      </c>
      <c r="AC4" s="65" t="s">
        <v>196</v>
      </c>
      <c r="AD4" s="66" t="s">
        <v>6</v>
      </c>
      <c r="AE4" s="374" t="s">
        <v>4</v>
      </c>
    </row>
    <row r="5" spans="1:31" ht="14.25" customHeight="1" x14ac:dyDescent="0.25">
      <c r="A5" s="79" t="s">
        <v>202</v>
      </c>
      <c r="B5" s="5">
        <v>48103</v>
      </c>
      <c r="C5" s="11">
        <f t="shared" ref="C5:C37" si="0">F5+H5+L5+N5+S5+V5+W5+AA5+AD5+AE5+SUM(P5)+SUM(X5)</f>
        <v>5</v>
      </c>
      <c r="D5" s="15">
        <v>50</v>
      </c>
      <c r="E5" s="16">
        <v>50</v>
      </c>
      <c r="F5" s="17">
        <v>1</v>
      </c>
      <c r="G5" s="134">
        <v>35.406406045360995</v>
      </c>
      <c r="H5" s="149">
        <v>1</v>
      </c>
      <c r="I5" s="158">
        <f>B5*2</f>
        <v>96206</v>
      </c>
      <c r="J5" s="158">
        <f>B5*3</f>
        <v>144309</v>
      </c>
      <c r="K5" s="155">
        <v>80587</v>
      </c>
      <c r="L5" s="135">
        <f>IF(AND(K5&gt;=MAX(2500,B5*2),K5&lt;=B5*3),1,0)</f>
        <v>0</v>
      </c>
      <c r="M5" s="136">
        <v>5.0703698314034469</v>
      </c>
      <c r="N5" s="137">
        <v>0</v>
      </c>
      <c r="O5" s="6">
        <v>18.56433070702451</v>
      </c>
      <c r="P5" s="50">
        <v>0</v>
      </c>
      <c r="Q5" s="18">
        <v>120</v>
      </c>
      <c r="R5" s="19">
        <v>95</v>
      </c>
      <c r="S5" s="20">
        <v>0</v>
      </c>
      <c r="T5" s="21">
        <v>18</v>
      </c>
      <c r="U5" s="22">
        <v>11</v>
      </c>
      <c r="V5" s="23">
        <v>0</v>
      </c>
      <c r="W5" s="44">
        <v>1</v>
      </c>
      <c r="X5" s="45">
        <v>1</v>
      </c>
      <c r="Y5" s="110">
        <v>48</v>
      </c>
      <c r="Z5" s="111">
        <v>68.8</v>
      </c>
      <c r="AA5" s="112">
        <v>0</v>
      </c>
      <c r="AB5" s="67">
        <v>600</v>
      </c>
      <c r="AC5" s="68">
        <v>577</v>
      </c>
      <c r="AD5" s="69">
        <v>0</v>
      </c>
      <c r="AE5" s="93">
        <v>1</v>
      </c>
    </row>
    <row r="6" spans="1:31" ht="14.25" customHeight="1" x14ac:dyDescent="0.25">
      <c r="A6" s="80" t="s">
        <v>73</v>
      </c>
      <c r="B6" s="2">
        <v>3079</v>
      </c>
      <c r="C6" s="8">
        <f t="shared" si="0"/>
        <v>3</v>
      </c>
      <c r="D6" s="24">
        <v>23</v>
      </c>
      <c r="E6" s="25">
        <v>22</v>
      </c>
      <c r="F6" s="26">
        <v>0</v>
      </c>
      <c r="G6" s="138">
        <v>19.392659954530693</v>
      </c>
      <c r="H6" s="150">
        <v>0</v>
      </c>
      <c r="I6" s="159">
        <f t="shared" ref="I6:I37" si="1">B6*2</f>
        <v>6158</v>
      </c>
      <c r="J6" s="159">
        <f t="shared" ref="J6:J37" si="2">B6*3</f>
        <v>9237</v>
      </c>
      <c r="K6" s="156">
        <v>12078</v>
      </c>
      <c r="L6" s="139">
        <f t="shared" ref="L6:L37" si="3">IF(AND(K6&gt;=MAX(2500,B6*2),K6&lt;=B6*3),1,0)</f>
        <v>0</v>
      </c>
      <c r="M6" s="140">
        <v>3.5725885027606368</v>
      </c>
      <c r="N6" s="141">
        <v>0</v>
      </c>
      <c r="O6" s="4">
        <v>38.973692757388761</v>
      </c>
      <c r="P6" s="51">
        <v>0</v>
      </c>
      <c r="Q6" s="27">
        <v>10</v>
      </c>
      <c r="R6" s="28">
        <v>3</v>
      </c>
      <c r="S6" s="29">
        <v>0</v>
      </c>
      <c r="T6" s="30">
        <v>3</v>
      </c>
      <c r="U6" s="31">
        <v>1</v>
      </c>
      <c r="V6" s="32">
        <v>0</v>
      </c>
      <c r="W6" s="46">
        <v>1</v>
      </c>
      <c r="X6" s="33">
        <v>1</v>
      </c>
      <c r="Y6" s="113">
        <v>48</v>
      </c>
      <c r="Z6" s="114">
        <v>0</v>
      </c>
      <c r="AA6" s="115">
        <v>0</v>
      </c>
      <c r="AB6" s="70">
        <v>40</v>
      </c>
      <c r="AC6" s="71">
        <v>29</v>
      </c>
      <c r="AD6" s="72">
        <v>0</v>
      </c>
      <c r="AE6" s="94">
        <v>1</v>
      </c>
    </row>
    <row r="7" spans="1:31" ht="14.25" customHeight="1" x14ac:dyDescent="0.25">
      <c r="A7" s="80" t="s">
        <v>203</v>
      </c>
      <c r="B7" s="2">
        <v>2006</v>
      </c>
      <c r="C7" s="8">
        <f t="shared" si="0"/>
        <v>6</v>
      </c>
      <c r="D7" s="24">
        <v>15</v>
      </c>
      <c r="E7" s="25">
        <v>20</v>
      </c>
      <c r="F7" s="26">
        <v>1</v>
      </c>
      <c r="G7" s="138">
        <v>16.1555333998006</v>
      </c>
      <c r="H7" s="150">
        <v>0</v>
      </c>
      <c r="I7" s="159">
        <f t="shared" si="1"/>
        <v>4012</v>
      </c>
      <c r="J7" s="159">
        <f t="shared" si="2"/>
        <v>6018</v>
      </c>
      <c r="K7" s="156">
        <v>6031</v>
      </c>
      <c r="L7" s="139">
        <f t="shared" si="3"/>
        <v>0</v>
      </c>
      <c r="M7" s="140">
        <v>5.234297108673978</v>
      </c>
      <c r="N7" s="141">
        <v>0</v>
      </c>
      <c r="O7" s="4">
        <v>36.889332003988038</v>
      </c>
      <c r="P7" s="51">
        <v>0</v>
      </c>
      <c r="Q7" s="27">
        <v>9</v>
      </c>
      <c r="R7" s="28">
        <v>14</v>
      </c>
      <c r="S7" s="29">
        <v>1</v>
      </c>
      <c r="T7" s="30">
        <v>2</v>
      </c>
      <c r="U7" s="31">
        <v>1</v>
      </c>
      <c r="V7" s="32">
        <v>0</v>
      </c>
      <c r="W7" s="46">
        <v>1</v>
      </c>
      <c r="X7" s="33">
        <v>1</v>
      </c>
      <c r="Y7" s="113">
        <v>48</v>
      </c>
      <c r="Z7" s="114">
        <v>0</v>
      </c>
      <c r="AA7" s="115">
        <v>0</v>
      </c>
      <c r="AB7" s="70">
        <v>20</v>
      </c>
      <c r="AC7" s="71">
        <v>649</v>
      </c>
      <c r="AD7" s="72">
        <v>1</v>
      </c>
      <c r="AE7" s="94">
        <v>1</v>
      </c>
    </row>
    <row r="8" spans="1:31" ht="14.25" customHeight="1" x14ac:dyDescent="0.25">
      <c r="A8" s="80" t="s">
        <v>217</v>
      </c>
      <c r="B8" s="2">
        <v>2898</v>
      </c>
      <c r="C8" s="8">
        <f t="shared" si="0"/>
        <v>11</v>
      </c>
      <c r="D8" s="24">
        <v>15</v>
      </c>
      <c r="E8" s="25">
        <v>26</v>
      </c>
      <c r="F8" s="26">
        <v>1</v>
      </c>
      <c r="G8" s="138">
        <v>46.115596963423052</v>
      </c>
      <c r="H8" s="150">
        <v>1</v>
      </c>
      <c r="I8" s="159">
        <f t="shared" si="1"/>
        <v>5796</v>
      </c>
      <c r="J8" s="159">
        <f t="shared" si="2"/>
        <v>8694</v>
      </c>
      <c r="K8" s="156">
        <v>14156</v>
      </c>
      <c r="L8" s="139">
        <f t="shared" si="3"/>
        <v>0</v>
      </c>
      <c r="M8" s="140">
        <v>8.5403726708074537</v>
      </c>
      <c r="N8" s="141">
        <v>1</v>
      </c>
      <c r="O8" s="4">
        <v>94.547964113181507</v>
      </c>
      <c r="P8" s="51">
        <v>1</v>
      </c>
      <c r="Q8" s="27">
        <v>9</v>
      </c>
      <c r="R8" s="28">
        <v>30</v>
      </c>
      <c r="S8" s="29">
        <v>1</v>
      </c>
      <c r="T8" s="30">
        <v>2</v>
      </c>
      <c r="U8" s="31">
        <v>2</v>
      </c>
      <c r="V8" s="32">
        <v>1</v>
      </c>
      <c r="W8" s="46">
        <v>1</v>
      </c>
      <c r="X8" s="33">
        <v>1</v>
      </c>
      <c r="Y8" s="113">
        <v>48</v>
      </c>
      <c r="Z8" s="114">
        <v>100</v>
      </c>
      <c r="AA8" s="115">
        <v>1</v>
      </c>
      <c r="AB8" s="70">
        <v>20</v>
      </c>
      <c r="AC8" s="71">
        <v>116</v>
      </c>
      <c r="AD8" s="72">
        <v>1</v>
      </c>
      <c r="AE8" s="94">
        <v>1</v>
      </c>
    </row>
    <row r="9" spans="1:31" ht="14.25" customHeight="1" x14ac:dyDescent="0.25">
      <c r="A9" s="80" t="s">
        <v>74</v>
      </c>
      <c r="B9" s="2">
        <v>3965</v>
      </c>
      <c r="C9" s="8">
        <f t="shared" si="0"/>
        <v>7</v>
      </c>
      <c r="D9" s="24">
        <v>23</v>
      </c>
      <c r="E9" s="25">
        <v>32</v>
      </c>
      <c r="F9" s="26">
        <v>1</v>
      </c>
      <c r="G9" s="138">
        <v>35.505674653215635</v>
      </c>
      <c r="H9" s="150">
        <v>1</v>
      </c>
      <c r="I9" s="159">
        <f t="shared" si="1"/>
        <v>7930</v>
      </c>
      <c r="J9" s="159">
        <f t="shared" si="2"/>
        <v>11895</v>
      </c>
      <c r="K9" s="156">
        <v>9454</v>
      </c>
      <c r="L9" s="139">
        <f t="shared" si="3"/>
        <v>1</v>
      </c>
      <c r="M9" s="140">
        <v>8.3606557377049189</v>
      </c>
      <c r="N9" s="141">
        <v>1</v>
      </c>
      <c r="O9" s="4">
        <v>29.003783102143757</v>
      </c>
      <c r="P9" s="51">
        <v>0</v>
      </c>
      <c r="Q9" s="27">
        <v>10</v>
      </c>
      <c r="R9" s="28">
        <v>1</v>
      </c>
      <c r="S9" s="29">
        <v>0</v>
      </c>
      <c r="T9" s="30">
        <v>3</v>
      </c>
      <c r="U9" s="31">
        <v>1</v>
      </c>
      <c r="V9" s="32">
        <v>0</v>
      </c>
      <c r="W9" s="46">
        <v>1</v>
      </c>
      <c r="X9" s="33">
        <v>1</v>
      </c>
      <c r="Y9" s="113">
        <v>48</v>
      </c>
      <c r="Z9" s="114">
        <v>0</v>
      </c>
      <c r="AA9" s="115">
        <v>0</v>
      </c>
      <c r="AB9" s="70">
        <v>40</v>
      </c>
      <c r="AC9" s="71">
        <v>21</v>
      </c>
      <c r="AD9" s="72">
        <v>0</v>
      </c>
      <c r="AE9" s="94">
        <v>1</v>
      </c>
    </row>
    <row r="10" spans="1:31" ht="14.25" customHeight="1" x14ac:dyDescent="0.25">
      <c r="A10" s="80" t="s">
        <v>75</v>
      </c>
      <c r="B10" s="2">
        <v>6148</v>
      </c>
      <c r="C10" s="8">
        <f t="shared" si="0"/>
        <v>6</v>
      </c>
      <c r="D10" s="24">
        <v>28</v>
      </c>
      <c r="E10" s="25">
        <v>26</v>
      </c>
      <c r="F10" s="26">
        <v>0</v>
      </c>
      <c r="G10" s="138">
        <v>35.560182173064412</v>
      </c>
      <c r="H10" s="150">
        <v>1</v>
      </c>
      <c r="I10" s="159">
        <f t="shared" si="1"/>
        <v>12296</v>
      </c>
      <c r="J10" s="159">
        <f t="shared" si="2"/>
        <v>18444</v>
      </c>
      <c r="K10" s="156">
        <v>18120</v>
      </c>
      <c r="L10" s="139">
        <f t="shared" si="3"/>
        <v>1</v>
      </c>
      <c r="M10" s="140">
        <v>4.5055302537410542</v>
      </c>
      <c r="N10" s="141">
        <v>0</v>
      </c>
      <c r="O10" s="4">
        <v>40.663630448926476</v>
      </c>
      <c r="P10" s="51">
        <v>0</v>
      </c>
      <c r="Q10" s="27">
        <v>20</v>
      </c>
      <c r="R10" s="28">
        <v>37</v>
      </c>
      <c r="S10" s="29">
        <v>1</v>
      </c>
      <c r="T10" s="30">
        <v>4</v>
      </c>
      <c r="U10" s="31">
        <v>3</v>
      </c>
      <c r="V10" s="32">
        <v>0</v>
      </c>
      <c r="W10" s="46">
        <v>1</v>
      </c>
      <c r="X10" s="33">
        <v>1</v>
      </c>
      <c r="Y10" s="113">
        <v>48</v>
      </c>
      <c r="Z10" s="114">
        <v>0</v>
      </c>
      <c r="AA10" s="115">
        <v>0</v>
      </c>
      <c r="AB10" s="70">
        <v>80</v>
      </c>
      <c r="AC10" s="71">
        <v>52</v>
      </c>
      <c r="AD10" s="72">
        <v>0</v>
      </c>
      <c r="AE10" s="94">
        <v>1</v>
      </c>
    </row>
    <row r="11" spans="1:31" ht="14.25" customHeight="1" x14ac:dyDescent="0.25">
      <c r="A11" s="80" t="s">
        <v>76</v>
      </c>
      <c r="B11" s="2">
        <v>2779</v>
      </c>
      <c r="C11" s="8">
        <f t="shared" si="0"/>
        <v>5</v>
      </c>
      <c r="D11" s="24">
        <v>15</v>
      </c>
      <c r="E11" s="25">
        <v>16</v>
      </c>
      <c r="F11" s="26">
        <v>1</v>
      </c>
      <c r="G11" s="138">
        <v>25.001079525008997</v>
      </c>
      <c r="H11" s="150">
        <v>0</v>
      </c>
      <c r="I11" s="159">
        <f t="shared" si="1"/>
        <v>5558</v>
      </c>
      <c r="J11" s="159">
        <f t="shared" si="2"/>
        <v>8337</v>
      </c>
      <c r="K11" s="156">
        <v>6488</v>
      </c>
      <c r="L11" s="139">
        <f t="shared" si="3"/>
        <v>1</v>
      </c>
      <c r="M11" s="140">
        <v>4.0302267002518892</v>
      </c>
      <c r="N11" s="141">
        <v>0</v>
      </c>
      <c r="O11" s="4">
        <v>46.419575386829798</v>
      </c>
      <c r="P11" s="51">
        <v>0</v>
      </c>
      <c r="Q11" s="27">
        <v>9</v>
      </c>
      <c r="R11" s="28">
        <v>8</v>
      </c>
      <c r="S11" s="29">
        <v>0</v>
      </c>
      <c r="T11" s="30">
        <v>2</v>
      </c>
      <c r="U11" s="31">
        <v>1</v>
      </c>
      <c r="V11" s="32">
        <v>0</v>
      </c>
      <c r="W11" s="46">
        <v>1</v>
      </c>
      <c r="X11" s="33">
        <v>1</v>
      </c>
      <c r="Y11" s="113">
        <v>48</v>
      </c>
      <c r="Z11" s="114">
        <v>0</v>
      </c>
      <c r="AA11" s="115">
        <v>0</v>
      </c>
      <c r="AB11" s="70">
        <v>20</v>
      </c>
      <c r="AC11" s="71">
        <v>0</v>
      </c>
      <c r="AD11" s="72">
        <v>0</v>
      </c>
      <c r="AE11" s="94">
        <v>1</v>
      </c>
    </row>
    <row r="12" spans="1:31" ht="14.25" customHeight="1" x14ac:dyDescent="0.25">
      <c r="A12" s="80" t="s">
        <v>77</v>
      </c>
      <c r="B12" s="2">
        <v>6219</v>
      </c>
      <c r="C12" s="8">
        <f t="shared" si="0"/>
        <v>8</v>
      </c>
      <c r="D12" s="24">
        <v>28</v>
      </c>
      <c r="E12" s="25">
        <v>34</v>
      </c>
      <c r="F12" s="26">
        <v>1</v>
      </c>
      <c r="G12" s="138">
        <v>32.868306801736615</v>
      </c>
      <c r="H12" s="150">
        <v>1</v>
      </c>
      <c r="I12" s="159">
        <f t="shared" si="1"/>
        <v>12438</v>
      </c>
      <c r="J12" s="159">
        <f t="shared" si="2"/>
        <v>18657</v>
      </c>
      <c r="K12" s="156">
        <v>23920</v>
      </c>
      <c r="L12" s="139">
        <f t="shared" si="3"/>
        <v>0</v>
      </c>
      <c r="M12" s="140">
        <v>6.6891783244894683</v>
      </c>
      <c r="N12" s="141">
        <v>0</v>
      </c>
      <c r="O12" s="4">
        <v>54.671168998231224</v>
      </c>
      <c r="P12" s="51">
        <v>0</v>
      </c>
      <c r="Q12" s="27">
        <v>20</v>
      </c>
      <c r="R12" s="28">
        <v>26</v>
      </c>
      <c r="S12" s="29">
        <v>1</v>
      </c>
      <c r="T12" s="30">
        <v>4</v>
      </c>
      <c r="U12" s="31">
        <v>3</v>
      </c>
      <c r="V12" s="32">
        <v>0</v>
      </c>
      <c r="W12" s="46">
        <v>1</v>
      </c>
      <c r="X12" s="33">
        <v>1</v>
      </c>
      <c r="Y12" s="113">
        <v>48</v>
      </c>
      <c r="Z12" s="114">
        <v>100</v>
      </c>
      <c r="AA12" s="115">
        <v>1</v>
      </c>
      <c r="AB12" s="70">
        <v>80</v>
      </c>
      <c r="AC12" s="71">
        <v>444</v>
      </c>
      <c r="AD12" s="72">
        <v>1</v>
      </c>
      <c r="AE12" s="94">
        <v>1</v>
      </c>
    </row>
    <row r="13" spans="1:31" ht="14.25" customHeight="1" x14ac:dyDescent="0.25">
      <c r="A13" s="80" t="s">
        <v>216</v>
      </c>
      <c r="B13" s="2">
        <v>342</v>
      </c>
      <c r="C13" s="8">
        <f t="shared" si="0"/>
        <v>4</v>
      </c>
      <c r="D13" s="24">
        <v>4</v>
      </c>
      <c r="E13" s="25">
        <v>2</v>
      </c>
      <c r="F13" s="26">
        <v>0</v>
      </c>
      <c r="G13" s="138">
        <v>72.652046783625735</v>
      </c>
      <c r="H13" s="150">
        <v>1</v>
      </c>
      <c r="I13" s="159">
        <f t="shared" si="1"/>
        <v>684</v>
      </c>
      <c r="J13" s="159">
        <f t="shared" si="2"/>
        <v>1026</v>
      </c>
      <c r="K13" s="156">
        <v>3304</v>
      </c>
      <c r="L13" s="139">
        <f t="shared" si="3"/>
        <v>0</v>
      </c>
      <c r="M13" s="140">
        <v>11.695906432748536</v>
      </c>
      <c r="N13" s="141">
        <v>1</v>
      </c>
      <c r="O13" s="4">
        <v>166.66666666666666</v>
      </c>
      <c r="P13" s="51" t="s">
        <v>262</v>
      </c>
      <c r="Q13" s="27">
        <v>4</v>
      </c>
      <c r="R13" s="28">
        <v>12</v>
      </c>
      <c r="S13" s="29">
        <v>1</v>
      </c>
      <c r="T13" s="30">
        <v>1</v>
      </c>
      <c r="U13" s="31">
        <v>0</v>
      </c>
      <c r="V13" s="32">
        <v>0</v>
      </c>
      <c r="W13" s="46">
        <v>0</v>
      </c>
      <c r="X13" s="33" t="s">
        <v>262</v>
      </c>
      <c r="Y13" s="113">
        <v>8</v>
      </c>
      <c r="Z13" s="114">
        <v>0</v>
      </c>
      <c r="AA13" s="115">
        <v>0</v>
      </c>
      <c r="AB13" s="70">
        <v>4</v>
      </c>
      <c r="AC13" s="71">
        <v>2</v>
      </c>
      <c r="AD13" s="72">
        <v>0</v>
      </c>
      <c r="AE13" s="94">
        <v>1</v>
      </c>
    </row>
    <row r="14" spans="1:31" ht="14.25" customHeight="1" x14ac:dyDescent="0.25">
      <c r="A14" s="80" t="s">
        <v>10</v>
      </c>
      <c r="B14" s="2">
        <v>568</v>
      </c>
      <c r="C14" s="8">
        <f t="shared" si="0"/>
        <v>2</v>
      </c>
      <c r="D14" s="24">
        <v>5</v>
      </c>
      <c r="E14" s="25">
        <v>2</v>
      </c>
      <c r="F14" s="26">
        <v>0</v>
      </c>
      <c r="G14" s="138">
        <v>3.5211267605633805</v>
      </c>
      <c r="H14" s="150">
        <v>0</v>
      </c>
      <c r="I14" s="159">
        <f t="shared" si="1"/>
        <v>1136</v>
      </c>
      <c r="J14" s="159">
        <f t="shared" si="2"/>
        <v>1704</v>
      </c>
      <c r="K14" s="156">
        <v>3444</v>
      </c>
      <c r="L14" s="139">
        <f t="shared" si="3"/>
        <v>0</v>
      </c>
      <c r="M14" s="140">
        <v>1.056338028169014</v>
      </c>
      <c r="N14" s="141">
        <v>0</v>
      </c>
      <c r="O14" s="4">
        <v>123.23943661971832</v>
      </c>
      <c r="P14" s="51" t="s">
        <v>262</v>
      </c>
      <c r="Q14" s="27">
        <v>6</v>
      </c>
      <c r="R14" s="28">
        <v>4</v>
      </c>
      <c r="S14" s="29">
        <v>0</v>
      </c>
      <c r="T14" s="30">
        <v>2</v>
      </c>
      <c r="U14" s="31">
        <v>0</v>
      </c>
      <c r="V14" s="32">
        <v>0</v>
      </c>
      <c r="W14" s="46">
        <v>1</v>
      </c>
      <c r="X14" s="33">
        <v>0</v>
      </c>
      <c r="Y14" s="113">
        <v>8</v>
      </c>
      <c r="Z14" s="114">
        <v>0</v>
      </c>
      <c r="AA14" s="115">
        <v>0</v>
      </c>
      <c r="AB14" s="70">
        <v>6</v>
      </c>
      <c r="AC14" s="71">
        <v>0</v>
      </c>
      <c r="AD14" s="72">
        <v>0</v>
      </c>
      <c r="AE14" s="94">
        <v>1</v>
      </c>
    </row>
    <row r="15" spans="1:31" ht="14.25" customHeight="1" x14ac:dyDescent="0.25">
      <c r="A15" s="80" t="s">
        <v>11</v>
      </c>
      <c r="B15" s="2">
        <v>283</v>
      </c>
      <c r="C15" s="8">
        <f t="shared" si="0"/>
        <v>3</v>
      </c>
      <c r="D15" s="24">
        <v>4</v>
      </c>
      <c r="E15" s="25">
        <v>2</v>
      </c>
      <c r="F15" s="26">
        <v>0</v>
      </c>
      <c r="G15" s="138">
        <v>0</v>
      </c>
      <c r="H15" s="150">
        <v>0</v>
      </c>
      <c r="I15" s="159">
        <f t="shared" si="1"/>
        <v>566</v>
      </c>
      <c r="J15" s="159">
        <f t="shared" si="2"/>
        <v>849</v>
      </c>
      <c r="K15" s="156">
        <v>2712</v>
      </c>
      <c r="L15" s="139">
        <f t="shared" si="3"/>
        <v>0</v>
      </c>
      <c r="M15" s="140">
        <v>0</v>
      </c>
      <c r="N15" s="141">
        <v>0</v>
      </c>
      <c r="O15" s="4">
        <v>141.34275618374559</v>
      </c>
      <c r="P15" s="51" t="s">
        <v>262</v>
      </c>
      <c r="Q15" s="27">
        <v>4</v>
      </c>
      <c r="R15" s="28">
        <v>5</v>
      </c>
      <c r="S15" s="29">
        <v>1</v>
      </c>
      <c r="T15" s="30">
        <v>1</v>
      </c>
      <c r="U15" s="31">
        <v>1</v>
      </c>
      <c r="V15" s="32">
        <v>1</v>
      </c>
      <c r="W15" s="46">
        <v>0</v>
      </c>
      <c r="X15" s="33" t="s">
        <v>262</v>
      </c>
      <c r="Y15" s="113">
        <v>8</v>
      </c>
      <c r="Z15" s="114">
        <v>0</v>
      </c>
      <c r="AA15" s="115">
        <v>0</v>
      </c>
      <c r="AB15" s="70">
        <v>4</v>
      </c>
      <c r="AC15" s="71">
        <v>0</v>
      </c>
      <c r="AD15" s="72">
        <v>0</v>
      </c>
      <c r="AE15" s="94">
        <v>1</v>
      </c>
    </row>
    <row r="16" spans="1:31" ht="14.25" customHeight="1" x14ac:dyDescent="0.25">
      <c r="A16" s="80" t="s">
        <v>12</v>
      </c>
      <c r="B16" s="2">
        <v>598</v>
      </c>
      <c r="C16" s="8">
        <f t="shared" si="0"/>
        <v>2</v>
      </c>
      <c r="D16" s="24">
        <v>5</v>
      </c>
      <c r="E16" s="25">
        <v>2</v>
      </c>
      <c r="F16" s="26">
        <v>0</v>
      </c>
      <c r="G16" s="138">
        <v>13.361204013377927</v>
      </c>
      <c r="H16" s="150">
        <v>0</v>
      </c>
      <c r="I16" s="159">
        <f t="shared" si="1"/>
        <v>1196</v>
      </c>
      <c r="J16" s="159">
        <f t="shared" si="2"/>
        <v>1794</v>
      </c>
      <c r="K16" s="156">
        <v>4369</v>
      </c>
      <c r="L16" s="139">
        <f t="shared" si="3"/>
        <v>0</v>
      </c>
      <c r="M16" s="140">
        <v>1.9230769230769231</v>
      </c>
      <c r="N16" s="141">
        <v>0</v>
      </c>
      <c r="O16" s="4">
        <v>66.889632107023402</v>
      </c>
      <c r="P16" s="51" t="s">
        <v>262</v>
      </c>
      <c r="Q16" s="27">
        <v>6</v>
      </c>
      <c r="R16" s="28">
        <v>2</v>
      </c>
      <c r="S16" s="29">
        <v>0</v>
      </c>
      <c r="T16" s="30">
        <v>2</v>
      </c>
      <c r="U16" s="31">
        <v>1</v>
      </c>
      <c r="V16" s="32">
        <v>0</v>
      </c>
      <c r="W16" s="46">
        <v>0</v>
      </c>
      <c r="X16" s="33">
        <v>0</v>
      </c>
      <c r="Y16" s="113">
        <v>8</v>
      </c>
      <c r="Z16" s="114">
        <v>0</v>
      </c>
      <c r="AA16" s="115">
        <v>0</v>
      </c>
      <c r="AB16" s="70">
        <v>6</v>
      </c>
      <c r="AC16" s="71">
        <v>8</v>
      </c>
      <c r="AD16" s="72">
        <v>1</v>
      </c>
      <c r="AE16" s="94">
        <v>1</v>
      </c>
    </row>
    <row r="17" spans="1:31" ht="14.25" customHeight="1" x14ac:dyDescent="0.25">
      <c r="A17" s="80" t="s">
        <v>13</v>
      </c>
      <c r="B17" s="2">
        <v>869</v>
      </c>
      <c r="C17" s="8">
        <f t="shared" si="0"/>
        <v>4</v>
      </c>
      <c r="D17" s="24">
        <v>5</v>
      </c>
      <c r="E17" s="25">
        <v>2</v>
      </c>
      <c r="F17" s="26">
        <v>0</v>
      </c>
      <c r="G17" s="138">
        <v>29.897583429228998</v>
      </c>
      <c r="H17" s="150">
        <v>0</v>
      </c>
      <c r="I17" s="159">
        <f t="shared" si="1"/>
        <v>1738</v>
      </c>
      <c r="J17" s="159">
        <f t="shared" si="2"/>
        <v>2607</v>
      </c>
      <c r="K17" s="156">
        <v>4520</v>
      </c>
      <c r="L17" s="139">
        <f t="shared" si="3"/>
        <v>0</v>
      </c>
      <c r="M17" s="140">
        <v>8.4579976985040268</v>
      </c>
      <c r="N17" s="141">
        <v>1</v>
      </c>
      <c r="O17" s="4">
        <v>69.044879171461446</v>
      </c>
      <c r="P17" s="51" t="s">
        <v>262</v>
      </c>
      <c r="Q17" s="27">
        <v>6</v>
      </c>
      <c r="R17" s="28">
        <v>4</v>
      </c>
      <c r="S17" s="29">
        <v>0</v>
      </c>
      <c r="T17" s="30">
        <v>2</v>
      </c>
      <c r="U17" s="31">
        <v>1</v>
      </c>
      <c r="V17" s="32">
        <v>0</v>
      </c>
      <c r="W17" s="46">
        <v>1</v>
      </c>
      <c r="X17" s="33">
        <v>1</v>
      </c>
      <c r="Y17" s="113">
        <v>8</v>
      </c>
      <c r="Z17" s="114">
        <v>0</v>
      </c>
      <c r="AA17" s="115">
        <v>0</v>
      </c>
      <c r="AB17" s="70">
        <v>6</v>
      </c>
      <c r="AC17" s="71">
        <v>0</v>
      </c>
      <c r="AD17" s="72">
        <v>0</v>
      </c>
      <c r="AE17" s="94">
        <v>1</v>
      </c>
    </row>
    <row r="18" spans="1:31" ht="14.25" customHeight="1" x14ac:dyDescent="0.25">
      <c r="A18" s="80" t="s">
        <v>14</v>
      </c>
      <c r="B18" s="2">
        <v>320</v>
      </c>
      <c r="C18" s="8">
        <f t="shared" si="0"/>
        <v>3</v>
      </c>
      <c r="D18" s="24">
        <v>4</v>
      </c>
      <c r="E18" s="25">
        <v>2</v>
      </c>
      <c r="F18" s="26">
        <v>0</v>
      </c>
      <c r="G18" s="138">
        <v>21.875</v>
      </c>
      <c r="H18" s="150">
        <v>0</v>
      </c>
      <c r="I18" s="159">
        <f t="shared" si="1"/>
        <v>640</v>
      </c>
      <c r="J18" s="159">
        <f t="shared" si="2"/>
        <v>960</v>
      </c>
      <c r="K18" s="156">
        <v>2623</v>
      </c>
      <c r="L18" s="139">
        <f t="shared" si="3"/>
        <v>0</v>
      </c>
      <c r="M18" s="140">
        <v>4.0625</v>
      </c>
      <c r="N18" s="141">
        <v>0</v>
      </c>
      <c r="O18" s="4">
        <v>93.75</v>
      </c>
      <c r="P18" s="51" t="s">
        <v>262</v>
      </c>
      <c r="Q18" s="27">
        <v>4</v>
      </c>
      <c r="R18" s="28">
        <v>10</v>
      </c>
      <c r="S18" s="29">
        <v>1</v>
      </c>
      <c r="T18" s="30">
        <v>1</v>
      </c>
      <c r="U18" s="31">
        <v>1</v>
      </c>
      <c r="V18" s="32">
        <v>1</v>
      </c>
      <c r="W18" s="46">
        <v>0</v>
      </c>
      <c r="X18" s="33" t="s">
        <v>262</v>
      </c>
      <c r="Y18" s="113">
        <v>8</v>
      </c>
      <c r="Z18" s="114">
        <v>0</v>
      </c>
      <c r="AA18" s="115">
        <v>0</v>
      </c>
      <c r="AB18" s="70">
        <v>4</v>
      </c>
      <c r="AC18" s="71">
        <v>0</v>
      </c>
      <c r="AD18" s="72">
        <v>0</v>
      </c>
      <c r="AE18" s="94">
        <v>1</v>
      </c>
    </row>
    <row r="19" spans="1:31" ht="14.25" customHeight="1" x14ac:dyDescent="0.25">
      <c r="A19" s="80" t="s">
        <v>15</v>
      </c>
      <c r="B19" s="2">
        <v>1543</v>
      </c>
      <c r="C19" s="8">
        <f t="shared" si="0"/>
        <v>1</v>
      </c>
      <c r="D19" s="24">
        <v>15</v>
      </c>
      <c r="E19" s="25">
        <v>3</v>
      </c>
      <c r="F19" s="26">
        <v>0</v>
      </c>
      <c r="G19" s="138">
        <v>27.65651328580687</v>
      </c>
      <c r="H19" s="150">
        <v>0</v>
      </c>
      <c r="I19" s="159">
        <f t="shared" si="1"/>
        <v>3086</v>
      </c>
      <c r="J19" s="159">
        <f t="shared" si="2"/>
        <v>4629</v>
      </c>
      <c r="K19" s="156">
        <v>5224</v>
      </c>
      <c r="L19" s="139">
        <f t="shared" si="3"/>
        <v>0</v>
      </c>
      <c r="M19" s="140">
        <v>4.2125729099157487</v>
      </c>
      <c r="N19" s="141">
        <v>0</v>
      </c>
      <c r="O19" s="4">
        <v>31.756318859364878</v>
      </c>
      <c r="P19" s="51">
        <v>0</v>
      </c>
      <c r="Q19" s="27">
        <v>9</v>
      </c>
      <c r="R19" s="28">
        <v>4</v>
      </c>
      <c r="S19" s="29">
        <v>0</v>
      </c>
      <c r="T19" s="30">
        <v>2</v>
      </c>
      <c r="U19" s="31">
        <v>1</v>
      </c>
      <c r="V19" s="32">
        <v>0</v>
      </c>
      <c r="W19" s="46">
        <v>0</v>
      </c>
      <c r="X19" s="33">
        <v>0</v>
      </c>
      <c r="Y19" s="113">
        <v>8</v>
      </c>
      <c r="Z19" s="114">
        <v>0</v>
      </c>
      <c r="AA19" s="115">
        <v>0</v>
      </c>
      <c r="AB19" s="70">
        <v>20</v>
      </c>
      <c r="AC19" s="71">
        <v>3</v>
      </c>
      <c r="AD19" s="72">
        <v>0</v>
      </c>
      <c r="AE19" s="94">
        <v>1</v>
      </c>
    </row>
    <row r="20" spans="1:31" ht="14.25" customHeight="1" x14ac:dyDescent="0.25">
      <c r="A20" s="80" t="s">
        <v>88</v>
      </c>
      <c r="B20" s="2">
        <v>1331</v>
      </c>
      <c r="C20" s="8">
        <f t="shared" si="0"/>
        <v>3</v>
      </c>
      <c r="D20" s="24">
        <v>15</v>
      </c>
      <c r="E20" s="25">
        <v>2</v>
      </c>
      <c r="F20" s="26">
        <v>0</v>
      </c>
      <c r="G20" s="138">
        <v>13.5236664162284</v>
      </c>
      <c r="H20" s="150">
        <v>0</v>
      </c>
      <c r="I20" s="159">
        <f t="shared" si="1"/>
        <v>2662</v>
      </c>
      <c r="J20" s="159">
        <f t="shared" si="2"/>
        <v>3993</v>
      </c>
      <c r="K20" s="156">
        <v>4224</v>
      </c>
      <c r="L20" s="139">
        <f t="shared" si="3"/>
        <v>0</v>
      </c>
      <c r="M20" s="140">
        <v>2.6296018031555222</v>
      </c>
      <c r="N20" s="141">
        <v>0</v>
      </c>
      <c r="O20" s="4">
        <v>33.809166040571</v>
      </c>
      <c r="P20" s="51">
        <v>0</v>
      </c>
      <c r="Q20" s="27">
        <v>9</v>
      </c>
      <c r="R20" s="28">
        <v>18</v>
      </c>
      <c r="S20" s="29">
        <v>1</v>
      </c>
      <c r="T20" s="30">
        <v>2</v>
      </c>
      <c r="U20" s="31">
        <v>1</v>
      </c>
      <c r="V20" s="32">
        <v>0</v>
      </c>
      <c r="W20" s="46">
        <v>0</v>
      </c>
      <c r="X20" s="33">
        <v>1</v>
      </c>
      <c r="Y20" s="113">
        <v>8</v>
      </c>
      <c r="Z20" s="114">
        <v>0</v>
      </c>
      <c r="AA20" s="115">
        <v>0</v>
      </c>
      <c r="AB20" s="70">
        <v>20</v>
      </c>
      <c r="AC20" s="71">
        <v>0</v>
      </c>
      <c r="AD20" s="72">
        <v>0</v>
      </c>
      <c r="AE20" s="94">
        <v>1</v>
      </c>
    </row>
    <row r="21" spans="1:31" ht="14.25" customHeight="1" x14ac:dyDescent="0.25">
      <c r="A21" s="80" t="s">
        <v>89</v>
      </c>
      <c r="B21" s="2">
        <v>235</v>
      </c>
      <c r="C21" s="8">
        <f t="shared" si="0"/>
        <v>6</v>
      </c>
      <c r="D21" s="24">
        <v>4</v>
      </c>
      <c r="E21" s="25">
        <v>5</v>
      </c>
      <c r="F21" s="26">
        <v>1</v>
      </c>
      <c r="G21" s="138">
        <v>42.553191489361701</v>
      </c>
      <c r="H21" s="150">
        <v>1</v>
      </c>
      <c r="I21" s="159">
        <f t="shared" si="1"/>
        <v>470</v>
      </c>
      <c r="J21" s="159">
        <f t="shared" si="2"/>
        <v>705</v>
      </c>
      <c r="K21" s="156">
        <v>1926</v>
      </c>
      <c r="L21" s="139">
        <f t="shared" si="3"/>
        <v>0</v>
      </c>
      <c r="M21" s="140">
        <v>0</v>
      </c>
      <c r="N21" s="141">
        <v>0</v>
      </c>
      <c r="O21" s="4">
        <v>191.48936170212767</v>
      </c>
      <c r="P21" s="51" t="s">
        <v>262</v>
      </c>
      <c r="Q21" s="27">
        <v>4</v>
      </c>
      <c r="R21" s="28">
        <v>12</v>
      </c>
      <c r="S21" s="29">
        <v>1</v>
      </c>
      <c r="T21" s="30">
        <v>1</v>
      </c>
      <c r="U21" s="31">
        <v>1</v>
      </c>
      <c r="V21" s="32">
        <v>1</v>
      </c>
      <c r="W21" s="46">
        <v>1</v>
      </c>
      <c r="X21" s="33" t="s">
        <v>262</v>
      </c>
      <c r="Y21" s="113">
        <v>8</v>
      </c>
      <c r="Z21" s="114">
        <v>0</v>
      </c>
      <c r="AA21" s="115">
        <v>0</v>
      </c>
      <c r="AB21" s="70">
        <v>4</v>
      </c>
      <c r="AC21" s="71">
        <v>0</v>
      </c>
      <c r="AD21" s="72">
        <v>0</v>
      </c>
      <c r="AE21" s="94">
        <v>1</v>
      </c>
    </row>
    <row r="22" spans="1:31" ht="14.25" customHeight="1" x14ac:dyDescent="0.25">
      <c r="A22" s="80" t="s">
        <v>90</v>
      </c>
      <c r="B22" s="2">
        <v>163</v>
      </c>
      <c r="C22" s="8">
        <f t="shared" si="0"/>
        <v>4</v>
      </c>
      <c r="D22" s="24">
        <v>4</v>
      </c>
      <c r="E22" s="25">
        <v>2</v>
      </c>
      <c r="F22" s="26">
        <v>0</v>
      </c>
      <c r="G22" s="138">
        <v>67.484662576687114</v>
      </c>
      <c r="H22" s="150">
        <v>1</v>
      </c>
      <c r="I22" s="159">
        <f t="shared" si="1"/>
        <v>326</v>
      </c>
      <c r="J22" s="159">
        <f t="shared" si="2"/>
        <v>489</v>
      </c>
      <c r="K22" s="156">
        <v>3088</v>
      </c>
      <c r="L22" s="139">
        <f t="shared" si="3"/>
        <v>0</v>
      </c>
      <c r="M22" s="140">
        <v>11.656441717791409</v>
      </c>
      <c r="N22" s="141">
        <v>1</v>
      </c>
      <c r="O22" s="4">
        <v>368.09815950920245</v>
      </c>
      <c r="P22" s="51" t="s">
        <v>262</v>
      </c>
      <c r="Q22" s="27">
        <v>4</v>
      </c>
      <c r="R22" s="28">
        <v>12</v>
      </c>
      <c r="S22" s="29">
        <v>1</v>
      </c>
      <c r="T22" s="30">
        <v>1</v>
      </c>
      <c r="U22" s="31">
        <v>0</v>
      </c>
      <c r="V22" s="32">
        <v>0</v>
      </c>
      <c r="W22" s="46">
        <v>0</v>
      </c>
      <c r="X22" s="33" t="s">
        <v>262</v>
      </c>
      <c r="Y22" s="113">
        <v>8</v>
      </c>
      <c r="Z22" s="114">
        <v>0</v>
      </c>
      <c r="AA22" s="115">
        <v>0</v>
      </c>
      <c r="AB22" s="70">
        <v>4</v>
      </c>
      <c r="AC22" s="71">
        <v>0</v>
      </c>
      <c r="AD22" s="72">
        <v>0</v>
      </c>
      <c r="AE22" s="94">
        <v>1</v>
      </c>
    </row>
    <row r="23" spans="1:31" ht="14.25" customHeight="1" x14ac:dyDescent="0.25">
      <c r="A23" s="80" t="s">
        <v>16</v>
      </c>
      <c r="B23" s="2">
        <v>894</v>
      </c>
      <c r="C23" s="8">
        <f t="shared" si="0"/>
        <v>3</v>
      </c>
      <c r="D23" s="24">
        <v>5</v>
      </c>
      <c r="E23" s="25">
        <v>4</v>
      </c>
      <c r="F23" s="26">
        <v>0</v>
      </c>
      <c r="G23" s="138">
        <v>28.513422818791945</v>
      </c>
      <c r="H23" s="150">
        <v>0</v>
      </c>
      <c r="I23" s="159">
        <f t="shared" si="1"/>
        <v>1788</v>
      </c>
      <c r="J23" s="159">
        <f t="shared" si="2"/>
        <v>2682</v>
      </c>
      <c r="K23" s="156">
        <v>4741</v>
      </c>
      <c r="L23" s="139">
        <f t="shared" si="3"/>
        <v>0</v>
      </c>
      <c r="M23" s="140">
        <v>3.1319910514541389</v>
      </c>
      <c r="N23" s="141">
        <v>0</v>
      </c>
      <c r="O23" s="4">
        <v>78.299776286353463</v>
      </c>
      <c r="P23" s="51" t="s">
        <v>262</v>
      </c>
      <c r="Q23" s="27">
        <v>6</v>
      </c>
      <c r="R23" s="28">
        <v>3</v>
      </c>
      <c r="S23" s="29">
        <v>0</v>
      </c>
      <c r="T23" s="30">
        <v>2</v>
      </c>
      <c r="U23" s="31">
        <v>2</v>
      </c>
      <c r="V23" s="32">
        <v>1</v>
      </c>
      <c r="W23" s="46">
        <v>1</v>
      </c>
      <c r="X23" s="33">
        <v>0</v>
      </c>
      <c r="Y23" s="113">
        <v>8</v>
      </c>
      <c r="Z23" s="114">
        <v>0</v>
      </c>
      <c r="AA23" s="115">
        <v>0</v>
      </c>
      <c r="AB23" s="70">
        <v>6</v>
      </c>
      <c r="AC23" s="71">
        <v>1</v>
      </c>
      <c r="AD23" s="72">
        <v>0</v>
      </c>
      <c r="AE23" s="94">
        <v>1</v>
      </c>
    </row>
    <row r="24" spans="1:31" ht="14.25" customHeight="1" x14ac:dyDescent="0.25">
      <c r="A24" s="80" t="s">
        <v>17</v>
      </c>
      <c r="B24" s="2">
        <v>1012</v>
      </c>
      <c r="C24" s="8">
        <f t="shared" si="0"/>
        <v>3</v>
      </c>
      <c r="D24" s="24">
        <v>15</v>
      </c>
      <c r="E24" s="25">
        <v>2.5</v>
      </c>
      <c r="F24" s="26">
        <v>0</v>
      </c>
      <c r="G24" s="138">
        <v>28.439723320158102</v>
      </c>
      <c r="H24" s="150">
        <v>0</v>
      </c>
      <c r="I24" s="159">
        <f t="shared" si="1"/>
        <v>2024</v>
      </c>
      <c r="J24" s="159">
        <f t="shared" si="2"/>
        <v>3036</v>
      </c>
      <c r="K24" s="156">
        <v>4460</v>
      </c>
      <c r="L24" s="139">
        <f t="shared" si="3"/>
        <v>0</v>
      </c>
      <c r="M24" s="140">
        <v>4.2490118577075098</v>
      </c>
      <c r="N24" s="141">
        <v>0</v>
      </c>
      <c r="O24" s="4">
        <v>59.28853754940711</v>
      </c>
      <c r="P24" s="51">
        <v>0</v>
      </c>
      <c r="Q24" s="27">
        <v>9</v>
      </c>
      <c r="R24" s="28">
        <v>4</v>
      </c>
      <c r="S24" s="29">
        <v>0</v>
      </c>
      <c r="T24" s="30">
        <v>2</v>
      </c>
      <c r="U24" s="31">
        <v>2</v>
      </c>
      <c r="V24" s="32">
        <v>1</v>
      </c>
      <c r="W24" s="46">
        <v>0</v>
      </c>
      <c r="X24" s="33">
        <v>1</v>
      </c>
      <c r="Y24" s="113">
        <v>8</v>
      </c>
      <c r="Z24" s="114">
        <v>0</v>
      </c>
      <c r="AA24" s="115">
        <v>0</v>
      </c>
      <c r="AB24" s="70">
        <v>20</v>
      </c>
      <c r="AC24" s="71">
        <v>3</v>
      </c>
      <c r="AD24" s="72">
        <v>0</v>
      </c>
      <c r="AE24" s="94">
        <v>1</v>
      </c>
    </row>
    <row r="25" spans="1:31" ht="14.25" customHeight="1" x14ac:dyDescent="0.25">
      <c r="A25" s="80" t="s">
        <v>91</v>
      </c>
      <c r="B25" s="2">
        <v>968</v>
      </c>
      <c r="C25" s="8">
        <f t="shared" si="0"/>
        <v>0</v>
      </c>
      <c r="D25" s="24">
        <v>5</v>
      </c>
      <c r="E25" s="25">
        <v>0</v>
      </c>
      <c r="F25" s="26">
        <v>0</v>
      </c>
      <c r="G25" s="138">
        <v>0</v>
      </c>
      <c r="H25" s="150">
        <v>0</v>
      </c>
      <c r="I25" s="159">
        <f t="shared" si="1"/>
        <v>1936</v>
      </c>
      <c r="J25" s="159">
        <f t="shared" si="2"/>
        <v>2904</v>
      </c>
      <c r="K25" s="156">
        <v>1438</v>
      </c>
      <c r="L25" s="139">
        <f t="shared" si="3"/>
        <v>0</v>
      </c>
      <c r="M25" s="140">
        <v>0</v>
      </c>
      <c r="N25" s="141">
        <v>0</v>
      </c>
      <c r="O25" s="4">
        <v>0</v>
      </c>
      <c r="P25" s="51" t="s">
        <v>262</v>
      </c>
      <c r="Q25" s="27">
        <v>6</v>
      </c>
      <c r="R25" s="28">
        <v>0</v>
      </c>
      <c r="S25" s="29">
        <v>0</v>
      </c>
      <c r="T25" s="30">
        <v>2</v>
      </c>
      <c r="U25" s="31">
        <v>0</v>
      </c>
      <c r="V25" s="32">
        <v>0</v>
      </c>
      <c r="W25" s="46">
        <v>0</v>
      </c>
      <c r="X25" s="33">
        <v>0</v>
      </c>
      <c r="Y25" s="113">
        <v>0</v>
      </c>
      <c r="Z25" s="114">
        <v>0</v>
      </c>
      <c r="AA25" s="115">
        <v>0</v>
      </c>
      <c r="AB25" s="70">
        <v>6</v>
      </c>
      <c r="AC25" s="71">
        <v>0</v>
      </c>
      <c r="AD25" s="72">
        <v>0</v>
      </c>
      <c r="AE25" s="94">
        <v>0</v>
      </c>
    </row>
    <row r="26" spans="1:31" ht="14.25" customHeight="1" x14ac:dyDescent="0.25">
      <c r="A26" s="80" t="s">
        <v>18</v>
      </c>
      <c r="B26" s="2">
        <v>265</v>
      </c>
      <c r="C26" s="8">
        <f t="shared" si="0"/>
        <v>5</v>
      </c>
      <c r="D26" s="24">
        <v>4</v>
      </c>
      <c r="E26" s="25">
        <v>3</v>
      </c>
      <c r="F26" s="26">
        <v>0</v>
      </c>
      <c r="G26" s="138">
        <v>32.08301886792453</v>
      </c>
      <c r="H26" s="150">
        <v>1</v>
      </c>
      <c r="I26" s="159">
        <f t="shared" si="1"/>
        <v>530</v>
      </c>
      <c r="J26" s="159">
        <f t="shared" si="2"/>
        <v>795</v>
      </c>
      <c r="K26" s="156">
        <v>3408</v>
      </c>
      <c r="L26" s="139">
        <f t="shared" si="3"/>
        <v>0</v>
      </c>
      <c r="M26" s="140">
        <v>18.679245283018865</v>
      </c>
      <c r="N26" s="141">
        <v>1</v>
      </c>
      <c r="O26" s="4">
        <v>211.32075471698113</v>
      </c>
      <c r="P26" s="51" t="s">
        <v>262</v>
      </c>
      <c r="Q26" s="27">
        <v>4</v>
      </c>
      <c r="R26" s="28">
        <v>9</v>
      </c>
      <c r="S26" s="29">
        <v>1</v>
      </c>
      <c r="T26" s="30">
        <v>1</v>
      </c>
      <c r="U26" s="31">
        <v>2</v>
      </c>
      <c r="V26" s="32">
        <v>1</v>
      </c>
      <c r="W26" s="46">
        <v>0</v>
      </c>
      <c r="X26" s="33" t="s">
        <v>262</v>
      </c>
      <c r="Y26" s="113">
        <v>8</v>
      </c>
      <c r="Z26" s="114">
        <v>0</v>
      </c>
      <c r="AA26" s="115">
        <v>0</v>
      </c>
      <c r="AB26" s="70">
        <v>4</v>
      </c>
      <c r="AC26" s="71">
        <v>0</v>
      </c>
      <c r="AD26" s="72">
        <v>0</v>
      </c>
      <c r="AE26" s="94">
        <v>1</v>
      </c>
    </row>
    <row r="27" spans="1:31" ht="14.25" customHeight="1" x14ac:dyDescent="0.25">
      <c r="A27" s="80" t="s">
        <v>19</v>
      </c>
      <c r="B27" s="2">
        <v>212</v>
      </c>
      <c r="C27" s="8">
        <f t="shared" si="0"/>
        <v>7</v>
      </c>
      <c r="D27" s="24">
        <v>4</v>
      </c>
      <c r="E27" s="25">
        <v>1</v>
      </c>
      <c r="F27" s="26">
        <v>0</v>
      </c>
      <c r="G27" s="138">
        <v>188.58962264150944</v>
      </c>
      <c r="H27" s="150">
        <v>1</v>
      </c>
      <c r="I27" s="159">
        <f t="shared" si="1"/>
        <v>424</v>
      </c>
      <c r="J27" s="159">
        <f t="shared" si="2"/>
        <v>636</v>
      </c>
      <c r="K27" s="156">
        <v>3107</v>
      </c>
      <c r="L27" s="139">
        <f t="shared" si="3"/>
        <v>0</v>
      </c>
      <c r="M27" s="140">
        <v>41.509433962264154</v>
      </c>
      <c r="N27" s="141">
        <v>1</v>
      </c>
      <c r="O27" s="4">
        <v>188.67924528301887</v>
      </c>
      <c r="P27" s="51" t="s">
        <v>262</v>
      </c>
      <c r="Q27" s="27">
        <v>4</v>
      </c>
      <c r="R27" s="28">
        <v>3</v>
      </c>
      <c r="S27" s="29">
        <v>0</v>
      </c>
      <c r="T27" s="30">
        <v>1</v>
      </c>
      <c r="U27" s="31">
        <v>1</v>
      </c>
      <c r="V27" s="32">
        <v>1</v>
      </c>
      <c r="W27" s="46">
        <v>1</v>
      </c>
      <c r="X27" s="33" t="s">
        <v>262</v>
      </c>
      <c r="Y27" s="113">
        <v>8</v>
      </c>
      <c r="Z27" s="114">
        <v>100</v>
      </c>
      <c r="AA27" s="115">
        <v>1</v>
      </c>
      <c r="AB27" s="70">
        <v>4</v>
      </c>
      <c r="AC27" s="71">
        <v>12</v>
      </c>
      <c r="AD27" s="72">
        <v>1</v>
      </c>
      <c r="AE27" s="94">
        <v>1</v>
      </c>
    </row>
    <row r="28" spans="1:31" ht="14.25" customHeight="1" x14ac:dyDescent="0.25">
      <c r="A28" s="80" t="s">
        <v>20</v>
      </c>
      <c r="B28" s="2">
        <v>1282</v>
      </c>
      <c r="C28" s="8">
        <f t="shared" si="0"/>
        <v>2</v>
      </c>
      <c r="D28" s="24">
        <v>15</v>
      </c>
      <c r="E28" s="25">
        <v>1.5</v>
      </c>
      <c r="F28" s="26">
        <v>0</v>
      </c>
      <c r="G28" s="138">
        <v>11.652106084243369</v>
      </c>
      <c r="H28" s="150">
        <v>0</v>
      </c>
      <c r="I28" s="159">
        <f t="shared" si="1"/>
        <v>2564</v>
      </c>
      <c r="J28" s="159">
        <f t="shared" si="2"/>
        <v>3846</v>
      </c>
      <c r="K28" s="156">
        <v>4592</v>
      </c>
      <c r="L28" s="139">
        <f t="shared" si="3"/>
        <v>0</v>
      </c>
      <c r="M28" s="140">
        <v>2.0670826833073321</v>
      </c>
      <c r="N28" s="141">
        <v>0</v>
      </c>
      <c r="O28" s="4">
        <v>31.201248049921997</v>
      </c>
      <c r="P28" s="51">
        <v>0</v>
      </c>
      <c r="Q28" s="27">
        <v>9</v>
      </c>
      <c r="R28" s="28">
        <v>1</v>
      </c>
      <c r="S28" s="29">
        <v>0</v>
      </c>
      <c r="T28" s="30">
        <v>2</v>
      </c>
      <c r="U28" s="31">
        <v>1</v>
      </c>
      <c r="V28" s="32">
        <v>0</v>
      </c>
      <c r="W28" s="46">
        <v>0</v>
      </c>
      <c r="X28" s="33">
        <v>1</v>
      </c>
      <c r="Y28" s="113">
        <v>8</v>
      </c>
      <c r="Z28" s="114">
        <v>0</v>
      </c>
      <c r="AA28" s="115">
        <v>0</v>
      </c>
      <c r="AB28" s="70">
        <v>20</v>
      </c>
      <c r="AC28" s="71">
        <v>0</v>
      </c>
      <c r="AD28" s="72">
        <v>0</v>
      </c>
      <c r="AE28" s="94">
        <v>1</v>
      </c>
    </row>
    <row r="29" spans="1:31" ht="14.25" customHeight="1" x14ac:dyDescent="0.25">
      <c r="A29" s="80" t="s">
        <v>21</v>
      </c>
      <c r="B29" s="2">
        <v>648</v>
      </c>
      <c r="C29" s="8">
        <f t="shared" si="0"/>
        <v>5</v>
      </c>
      <c r="D29" s="24">
        <v>5</v>
      </c>
      <c r="E29" s="25">
        <v>2</v>
      </c>
      <c r="F29" s="26">
        <v>0</v>
      </c>
      <c r="G29" s="138">
        <v>22.936728395061728</v>
      </c>
      <c r="H29" s="150">
        <v>0</v>
      </c>
      <c r="I29" s="159">
        <f t="shared" si="1"/>
        <v>1296</v>
      </c>
      <c r="J29" s="159">
        <f t="shared" si="2"/>
        <v>1944</v>
      </c>
      <c r="K29" s="156">
        <v>2394</v>
      </c>
      <c r="L29" s="139">
        <f t="shared" si="3"/>
        <v>0</v>
      </c>
      <c r="M29" s="140">
        <v>5.0925925925925926</v>
      </c>
      <c r="N29" s="141">
        <v>0</v>
      </c>
      <c r="O29" s="4">
        <v>46.296296296296291</v>
      </c>
      <c r="P29" s="51" t="s">
        <v>262</v>
      </c>
      <c r="Q29" s="27">
        <v>6</v>
      </c>
      <c r="R29" s="28">
        <v>12</v>
      </c>
      <c r="S29" s="29">
        <v>1</v>
      </c>
      <c r="T29" s="30">
        <v>2</v>
      </c>
      <c r="U29" s="31">
        <v>2</v>
      </c>
      <c r="V29" s="32">
        <v>1</v>
      </c>
      <c r="W29" s="46">
        <v>1</v>
      </c>
      <c r="X29" s="33">
        <v>0</v>
      </c>
      <c r="Y29" s="113">
        <v>8</v>
      </c>
      <c r="Z29" s="114">
        <v>0</v>
      </c>
      <c r="AA29" s="115">
        <v>0</v>
      </c>
      <c r="AB29" s="70">
        <v>6</v>
      </c>
      <c r="AC29" s="71">
        <v>12</v>
      </c>
      <c r="AD29" s="72">
        <v>1</v>
      </c>
      <c r="AE29" s="94">
        <v>1</v>
      </c>
    </row>
    <row r="30" spans="1:31" ht="14.25" customHeight="1" x14ac:dyDescent="0.25">
      <c r="A30" s="80" t="s">
        <v>92</v>
      </c>
      <c r="B30" s="2">
        <v>933</v>
      </c>
      <c r="C30" s="8">
        <f t="shared" si="0"/>
        <v>6</v>
      </c>
      <c r="D30" s="24">
        <v>5</v>
      </c>
      <c r="E30" s="25">
        <v>10</v>
      </c>
      <c r="F30" s="26">
        <v>1</v>
      </c>
      <c r="G30" s="138">
        <v>68.983922829581999</v>
      </c>
      <c r="H30" s="150">
        <v>1</v>
      </c>
      <c r="I30" s="159">
        <f t="shared" si="1"/>
        <v>1866</v>
      </c>
      <c r="J30" s="159">
        <f t="shared" si="2"/>
        <v>2799</v>
      </c>
      <c r="K30" s="156">
        <v>6173</v>
      </c>
      <c r="L30" s="139">
        <f t="shared" si="3"/>
        <v>0</v>
      </c>
      <c r="M30" s="140">
        <v>12.968917470525188</v>
      </c>
      <c r="N30" s="141">
        <v>1</v>
      </c>
      <c r="O30" s="4">
        <v>64.308681672025713</v>
      </c>
      <c r="P30" s="51" t="s">
        <v>262</v>
      </c>
      <c r="Q30" s="27">
        <v>6</v>
      </c>
      <c r="R30" s="28">
        <v>6</v>
      </c>
      <c r="S30" s="29">
        <v>1</v>
      </c>
      <c r="T30" s="30">
        <v>2</v>
      </c>
      <c r="U30" s="31">
        <v>1</v>
      </c>
      <c r="V30" s="32">
        <v>0</v>
      </c>
      <c r="W30" s="46">
        <v>0</v>
      </c>
      <c r="X30" s="33">
        <v>1</v>
      </c>
      <c r="Y30" s="113">
        <v>8</v>
      </c>
      <c r="Z30" s="114">
        <v>0</v>
      </c>
      <c r="AA30" s="115">
        <v>0</v>
      </c>
      <c r="AB30" s="70">
        <v>6</v>
      </c>
      <c r="AC30" s="71">
        <v>0</v>
      </c>
      <c r="AD30" s="72">
        <v>0</v>
      </c>
      <c r="AE30" s="94">
        <v>1</v>
      </c>
    </row>
    <row r="31" spans="1:31" ht="14.25" customHeight="1" x14ac:dyDescent="0.25">
      <c r="A31" s="80" t="s">
        <v>82</v>
      </c>
      <c r="B31" s="2">
        <v>1032</v>
      </c>
      <c r="C31" s="8">
        <f t="shared" si="0"/>
        <v>3</v>
      </c>
      <c r="D31" s="24">
        <v>15</v>
      </c>
      <c r="E31" s="25">
        <v>4.5</v>
      </c>
      <c r="F31" s="26">
        <v>0</v>
      </c>
      <c r="G31" s="138">
        <v>41.656976744186046</v>
      </c>
      <c r="H31" s="150">
        <v>1</v>
      </c>
      <c r="I31" s="159">
        <f t="shared" si="1"/>
        <v>2064</v>
      </c>
      <c r="J31" s="159">
        <f t="shared" si="2"/>
        <v>3096</v>
      </c>
      <c r="K31" s="156">
        <v>4951</v>
      </c>
      <c r="L31" s="139">
        <f t="shared" si="3"/>
        <v>0</v>
      </c>
      <c r="M31" s="140">
        <v>7.5581395348837201</v>
      </c>
      <c r="N31" s="141">
        <v>1</v>
      </c>
      <c r="O31" s="4">
        <v>24.22480620155039</v>
      </c>
      <c r="P31" s="51">
        <v>0</v>
      </c>
      <c r="Q31" s="27">
        <v>9</v>
      </c>
      <c r="R31" s="28">
        <v>4</v>
      </c>
      <c r="S31" s="29">
        <v>0</v>
      </c>
      <c r="T31" s="30">
        <v>2</v>
      </c>
      <c r="U31" s="31">
        <v>1</v>
      </c>
      <c r="V31" s="32">
        <v>0</v>
      </c>
      <c r="W31" s="46">
        <v>0</v>
      </c>
      <c r="X31" s="33">
        <v>0</v>
      </c>
      <c r="Y31" s="113">
        <v>8</v>
      </c>
      <c r="Z31" s="114">
        <v>0</v>
      </c>
      <c r="AA31" s="115">
        <v>0</v>
      </c>
      <c r="AB31" s="70">
        <v>20</v>
      </c>
      <c r="AC31" s="71">
        <v>2</v>
      </c>
      <c r="AD31" s="72">
        <v>0</v>
      </c>
      <c r="AE31" s="94">
        <v>1</v>
      </c>
    </row>
    <row r="32" spans="1:31" ht="14.25" customHeight="1" x14ac:dyDescent="0.25">
      <c r="A32" s="80" t="s">
        <v>22</v>
      </c>
      <c r="B32" s="2">
        <v>180</v>
      </c>
      <c r="C32" s="8">
        <f t="shared" si="0"/>
        <v>6</v>
      </c>
      <c r="D32" s="24">
        <v>4</v>
      </c>
      <c r="E32" s="25">
        <v>2</v>
      </c>
      <c r="F32" s="26">
        <v>0</v>
      </c>
      <c r="G32" s="138">
        <v>83.094444444444449</v>
      </c>
      <c r="H32" s="150">
        <v>1</v>
      </c>
      <c r="I32" s="159">
        <f t="shared" si="1"/>
        <v>360</v>
      </c>
      <c r="J32" s="159">
        <f t="shared" si="2"/>
        <v>540</v>
      </c>
      <c r="K32" s="156">
        <v>4413</v>
      </c>
      <c r="L32" s="139">
        <f t="shared" si="3"/>
        <v>0</v>
      </c>
      <c r="M32" s="140">
        <v>9.7222222222222232</v>
      </c>
      <c r="N32" s="141">
        <v>1</v>
      </c>
      <c r="O32" s="4">
        <v>266.66666666666669</v>
      </c>
      <c r="P32" s="51" t="s">
        <v>262</v>
      </c>
      <c r="Q32" s="27">
        <v>4</v>
      </c>
      <c r="R32" s="28">
        <v>8</v>
      </c>
      <c r="S32" s="29">
        <v>1</v>
      </c>
      <c r="T32" s="30">
        <v>1</v>
      </c>
      <c r="U32" s="31">
        <v>0</v>
      </c>
      <c r="V32" s="32">
        <v>0</v>
      </c>
      <c r="W32" s="46">
        <v>1</v>
      </c>
      <c r="X32" s="33" t="s">
        <v>262</v>
      </c>
      <c r="Y32" s="113">
        <v>8</v>
      </c>
      <c r="Z32" s="114">
        <v>0</v>
      </c>
      <c r="AA32" s="115">
        <v>0</v>
      </c>
      <c r="AB32" s="70">
        <v>4</v>
      </c>
      <c r="AC32" s="71">
        <v>15</v>
      </c>
      <c r="AD32" s="72">
        <v>1</v>
      </c>
      <c r="AE32" s="94">
        <v>1</v>
      </c>
    </row>
    <row r="33" spans="1:31" ht="14.25" customHeight="1" x14ac:dyDescent="0.25">
      <c r="A33" s="80" t="s">
        <v>23</v>
      </c>
      <c r="B33" s="2">
        <v>1055</v>
      </c>
      <c r="C33" s="8">
        <f t="shared" si="0"/>
        <v>3</v>
      </c>
      <c r="D33" s="24">
        <v>15</v>
      </c>
      <c r="E33" s="25">
        <v>3</v>
      </c>
      <c r="F33" s="26">
        <v>0</v>
      </c>
      <c r="G33" s="138">
        <v>9.4132701421800942</v>
      </c>
      <c r="H33" s="150">
        <v>0</v>
      </c>
      <c r="I33" s="159">
        <f t="shared" si="1"/>
        <v>2110</v>
      </c>
      <c r="J33" s="159">
        <f t="shared" si="2"/>
        <v>3165</v>
      </c>
      <c r="K33" s="156">
        <v>2823</v>
      </c>
      <c r="L33" s="139">
        <f t="shared" si="3"/>
        <v>1</v>
      </c>
      <c r="M33" s="140">
        <v>1.6587677725118484</v>
      </c>
      <c r="N33" s="141">
        <v>0</v>
      </c>
      <c r="O33" s="4">
        <v>43.601895734597157</v>
      </c>
      <c r="P33" s="51">
        <v>0</v>
      </c>
      <c r="Q33" s="27">
        <v>9</v>
      </c>
      <c r="R33" s="28">
        <v>16</v>
      </c>
      <c r="S33" s="29">
        <v>1</v>
      </c>
      <c r="T33" s="30">
        <v>2</v>
      </c>
      <c r="U33" s="31">
        <v>1</v>
      </c>
      <c r="V33" s="32">
        <v>0</v>
      </c>
      <c r="W33" s="46">
        <v>0</v>
      </c>
      <c r="X33" s="33">
        <v>0</v>
      </c>
      <c r="Y33" s="113">
        <v>8</v>
      </c>
      <c r="Z33" s="114">
        <v>0</v>
      </c>
      <c r="AA33" s="115">
        <v>0</v>
      </c>
      <c r="AB33" s="70">
        <v>20</v>
      </c>
      <c r="AC33" s="71">
        <v>0</v>
      </c>
      <c r="AD33" s="72">
        <v>0</v>
      </c>
      <c r="AE33" s="94">
        <v>1</v>
      </c>
    </row>
    <row r="34" spans="1:31" ht="14.25" customHeight="1" x14ac:dyDescent="0.25">
      <c r="A34" s="80" t="s">
        <v>24</v>
      </c>
      <c r="B34" s="2">
        <v>657</v>
      </c>
      <c r="C34" s="8">
        <f t="shared" si="0"/>
        <v>5</v>
      </c>
      <c r="D34" s="24">
        <v>5</v>
      </c>
      <c r="E34" s="25">
        <v>3.5</v>
      </c>
      <c r="F34" s="26">
        <v>0</v>
      </c>
      <c r="G34" s="138">
        <v>0</v>
      </c>
      <c r="H34" s="150">
        <v>0</v>
      </c>
      <c r="I34" s="159">
        <f t="shared" si="1"/>
        <v>1314</v>
      </c>
      <c r="J34" s="159">
        <f t="shared" si="2"/>
        <v>1971</v>
      </c>
      <c r="K34" s="156">
        <v>3188</v>
      </c>
      <c r="L34" s="139">
        <f t="shared" si="3"/>
        <v>0</v>
      </c>
      <c r="M34" s="140">
        <v>10.121765601217655</v>
      </c>
      <c r="N34" s="141">
        <v>1</v>
      </c>
      <c r="O34" s="4">
        <v>45.662100456621005</v>
      </c>
      <c r="P34" s="51" t="s">
        <v>262</v>
      </c>
      <c r="Q34" s="27">
        <v>6</v>
      </c>
      <c r="R34" s="28">
        <v>13</v>
      </c>
      <c r="S34" s="29">
        <v>1</v>
      </c>
      <c r="T34" s="30">
        <v>2</v>
      </c>
      <c r="U34" s="31">
        <v>0</v>
      </c>
      <c r="V34" s="32">
        <v>0</v>
      </c>
      <c r="W34" s="46">
        <v>1</v>
      </c>
      <c r="X34" s="33">
        <v>0</v>
      </c>
      <c r="Y34" s="113">
        <v>8</v>
      </c>
      <c r="Z34" s="114">
        <v>0</v>
      </c>
      <c r="AA34" s="115">
        <v>0</v>
      </c>
      <c r="AB34" s="70">
        <v>6</v>
      </c>
      <c r="AC34" s="71">
        <v>20</v>
      </c>
      <c r="AD34" s="72">
        <v>1</v>
      </c>
      <c r="AE34" s="94">
        <v>1</v>
      </c>
    </row>
    <row r="35" spans="1:31" ht="14.25" customHeight="1" x14ac:dyDescent="0.25">
      <c r="A35" s="80" t="s">
        <v>25</v>
      </c>
      <c r="B35" s="2">
        <v>144</v>
      </c>
      <c r="C35" s="8">
        <f t="shared" si="0"/>
        <v>0</v>
      </c>
      <c r="D35" s="24">
        <v>4</v>
      </c>
      <c r="E35" s="25">
        <v>0</v>
      </c>
      <c r="F35" s="26">
        <v>0</v>
      </c>
      <c r="G35" s="138">
        <v>0</v>
      </c>
      <c r="H35" s="150">
        <v>0</v>
      </c>
      <c r="I35" s="159">
        <f t="shared" si="1"/>
        <v>288</v>
      </c>
      <c r="J35" s="159">
        <f t="shared" si="2"/>
        <v>432</v>
      </c>
      <c r="K35" s="156">
        <v>2461</v>
      </c>
      <c r="L35" s="139">
        <f t="shared" si="3"/>
        <v>0</v>
      </c>
      <c r="M35" s="140">
        <v>0</v>
      </c>
      <c r="N35" s="141">
        <v>0</v>
      </c>
      <c r="O35" s="4">
        <v>0</v>
      </c>
      <c r="P35" s="51" t="s">
        <v>262</v>
      </c>
      <c r="Q35" s="27">
        <v>4</v>
      </c>
      <c r="R35" s="28">
        <v>0</v>
      </c>
      <c r="S35" s="29">
        <v>0</v>
      </c>
      <c r="T35" s="30">
        <v>1</v>
      </c>
      <c r="U35" s="31">
        <v>0</v>
      </c>
      <c r="V35" s="32">
        <v>0</v>
      </c>
      <c r="W35" s="46">
        <v>0</v>
      </c>
      <c r="X35" s="33" t="s">
        <v>262</v>
      </c>
      <c r="Y35" s="113">
        <v>8</v>
      </c>
      <c r="Z35" s="114">
        <v>0</v>
      </c>
      <c r="AA35" s="115">
        <v>0</v>
      </c>
      <c r="AB35" s="70">
        <v>4</v>
      </c>
      <c r="AC35" s="71">
        <v>0</v>
      </c>
      <c r="AD35" s="72">
        <v>0</v>
      </c>
      <c r="AE35" s="94">
        <v>0</v>
      </c>
    </row>
    <row r="36" spans="1:31" ht="14.25" customHeight="1" x14ac:dyDescent="0.25">
      <c r="A36" s="80" t="s">
        <v>26</v>
      </c>
      <c r="B36" s="2">
        <v>924</v>
      </c>
      <c r="C36" s="8">
        <f t="shared" si="0"/>
        <v>1</v>
      </c>
      <c r="D36" s="24">
        <v>5</v>
      </c>
      <c r="E36" s="25">
        <v>2</v>
      </c>
      <c r="F36" s="26">
        <v>0</v>
      </c>
      <c r="G36" s="138">
        <v>16.136363636363637</v>
      </c>
      <c r="H36" s="150">
        <v>0</v>
      </c>
      <c r="I36" s="159">
        <f t="shared" si="1"/>
        <v>1848</v>
      </c>
      <c r="J36" s="159">
        <f t="shared" si="2"/>
        <v>2772</v>
      </c>
      <c r="K36" s="156">
        <v>3860</v>
      </c>
      <c r="L36" s="139">
        <f t="shared" si="3"/>
        <v>0</v>
      </c>
      <c r="M36" s="140">
        <v>3.8961038961038961</v>
      </c>
      <c r="N36" s="141">
        <v>0</v>
      </c>
      <c r="O36" s="4">
        <v>50.865800865800864</v>
      </c>
      <c r="P36" s="51" t="s">
        <v>262</v>
      </c>
      <c r="Q36" s="27">
        <v>6</v>
      </c>
      <c r="R36" s="28">
        <v>4</v>
      </c>
      <c r="S36" s="29">
        <v>0</v>
      </c>
      <c r="T36" s="30">
        <v>2</v>
      </c>
      <c r="U36" s="31">
        <v>1</v>
      </c>
      <c r="V36" s="32">
        <v>0</v>
      </c>
      <c r="W36" s="46">
        <v>0</v>
      </c>
      <c r="X36" s="33">
        <v>0</v>
      </c>
      <c r="Y36" s="113">
        <v>8</v>
      </c>
      <c r="Z36" s="114">
        <v>0</v>
      </c>
      <c r="AA36" s="115">
        <v>0</v>
      </c>
      <c r="AB36" s="70">
        <v>6</v>
      </c>
      <c r="AC36" s="71">
        <v>3</v>
      </c>
      <c r="AD36" s="72">
        <v>0</v>
      </c>
      <c r="AE36" s="94">
        <v>1</v>
      </c>
    </row>
    <row r="37" spans="1:31" ht="14.25" customHeight="1" thickBot="1" x14ac:dyDescent="0.3">
      <c r="A37" s="80" t="s">
        <v>27</v>
      </c>
      <c r="B37" s="2">
        <v>517</v>
      </c>
      <c r="C37" s="8">
        <f t="shared" si="0"/>
        <v>1</v>
      </c>
      <c r="D37" s="24">
        <v>5</v>
      </c>
      <c r="E37" s="25">
        <v>2</v>
      </c>
      <c r="F37" s="26">
        <v>0</v>
      </c>
      <c r="G37" s="138">
        <v>25.657640232108317</v>
      </c>
      <c r="H37" s="150">
        <v>0</v>
      </c>
      <c r="I37" s="160">
        <f t="shared" si="1"/>
        <v>1034</v>
      </c>
      <c r="J37" s="160">
        <f t="shared" si="2"/>
        <v>1551</v>
      </c>
      <c r="K37" s="156">
        <v>6091</v>
      </c>
      <c r="L37" s="139">
        <f t="shared" si="3"/>
        <v>0</v>
      </c>
      <c r="M37" s="145">
        <v>5.2224371373307541</v>
      </c>
      <c r="N37" s="141">
        <v>0</v>
      </c>
      <c r="O37" s="4">
        <v>87.040618955512571</v>
      </c>
      <c r="P37" s="51" t="s">
        <v>262</v>
      </c>
      <c r="Q37" s="27">
        <v>6</v>
      </c>
      <c r="R37" s="28">
        <v>1</v>
      </c>
      <c r="S37" s="29">
        <v>0</v>
      </c>
      <c r="T37" s="30">
        <v>2</v>
      </c>
      <c r="U37" s="31">
        <v>1</v>
      </c>
      <c r="V37" s="32">
        <v>0</v>
      </c>
      <c r="W37" s="46">
        <v>0</v>
      </c>
      <c r="X37" s="33">
        <v>0</v>
      </c>
      <c r="Y37" s="113">
        <v>8</v>
      </c>
      <c r="Z37" s="114">
        <v>0</v>
      </c>
      <c r="AA37" s="115">
        <v>0</v>
      </c>
      <c r="AB37" s="70">
        <v>6</v>
      </c>
      <c r="AC37" s="71">
        <v>1</v>
      </c>
      <c r="AD37" s="72">
        <v>0</v>
      </c>
      <c r="AE37" s="94">
        <v>1</v>
      </c>
    </row>
    <row r="38" spans="1:31" ht="23.25" customHeight="1" thickBot="1" x14ac:dyDescent="0.3">
      <c r="A38" s="1" t="s">
        <v>263</v>
      </c>
      <c r="B38" s="14"/>
      <c r="C38" s="10"/>
      <c r="D38" s="336">
        <f>SUM(F5:F37)</f>
        <v>8</v>
      </c>
      <c r="E38" s="337"/>
      <c r="F38" s="338"/>
      <c r="G38" s="339">
        <f>SUM(H5:H37)</f>
        <v>13</v>
      </c>
      <c r="H38" s="340"/>
      <c r="I38" s="377">
        <f>SUM(L5:L37)</f>
        <v>4</v>
      </c>
      <c r="J38" s="382"/>
      <c r="K38" s="382"/>
      <c r="L38" s="340"/>
      <c r="M38" s="377">
        <f>SUM(N5:N37)</f>
        <v>11</v>
      </c>
      <c r="N38" s="378"/>
      <c r="O38" s="341">
        <f>SUM(P5:P37)</f>
        <v>1</v>
      </c>
      <c r="P38" s="342"/>
      <c r="Q38" s="315">
        <f>SUM(S5:S37)</f>
        <v>16</v>
      </c>
      <c r="R38" s="316"/>
      <c r="S38" s="317"/>
      <c r="T38" s="318">
        <f>SUM(V5:V37)</f>
        <v>9</v>
      </c>
      <c r="U38" s="319"/>
      <c r="V38" s="320"/>
      <c r="W38" s="82">
        <f>SUM(W5:W37)</f>
        <v>16</v>
      </c>
      <c r="X38" s="83">
        <f>SUM(X5:X37)</f>
        <v>13</v>
      </c>
      <c r="Y38" s="365">
        <f>SUM(AA5:AA37)</f>
        <v>3</v>
      </c>
      <c r="Z38" s="366"/>
      <c r="AA38" s="367"/>
      <c r="AB38" s="392">
        <f>SUM(AD5:AD37)</f>
        <v>8</v>
      </c>
      <c r="AC38" s="393"/>
      <c r="AD38" s="394"/>
      <c r="AE38" s="96">
        <f>SUM(AE5:AE37)</f>
        <v>31</v>
      </c>
    </row>
    <row r="39" spans="1:31" ht="23.25" customHeight="1" thickBot="1" x14ac:dyDescent="0.3">
      <c r="A39" s="1" t="s">
        <v>264</v>
      </c>
      <c r="B39" s="14"/>
      <c r="C39" s="10"/>
      <c r="D39" s="322">
        <f>D38/33</f>
        <v>0.24242424242424243</v>
      </c>
      <c r="E39" s="323"/>
      <c r="F39" s="324"/>
      <c r="G39" s="325">
        <f>G38/33</f>
        <v>0.39393939393939392</v>
      </c>
      <c r="H39" s="326"/>
      <c r="I39" s="359">
        <f>I38/33</f>
        <v>0.12121212121212122</v>
      </c>
      <c r="J39" s="361"/>
      <c r="K39" s="361"/>
      <c r="L39" s="326"/>
      <c r="M39" s="359">
        <f>M38/33</f>
        <v>0.33333333333333331</v>
      </c>
      <c r="N39" s="360"/>
      <c r="O39" s="327">
        <f>O38/33</f>
        <v>3.0303030303030304E-2</v>
      </c>
      <c r="P39" s="328"/>
      <c r="Q39" s="329">
        <f>Q38/33</f>
        <v>0.48484848484848486</v>
      </c>
      <c r="R39" s="330"/>
      <c r="S39" s="331"/>
      <c r="T39" s="332">
        <f>T38/33</f>
        <v>0.27272727272727271</v>
      </c>
      <c r="U39" s="333"/>
      <c r="V39" s="334"/>
      <c r="W39" s="76">
        <f>W38/33</f>
        <v>0.48484848484848486</v>
      </c>
      <c r="X39" s="77">
        <f>X38/33</f>
        <v>0.39393939393939392</v>
      </c>
      <c r="Y39" s="369">
        <f>Y38/33</f>
        <v>9.0909090909090912E-2</v>
      </c>
      <c r="Z39" s="370"/>
      <c r="AA39" s="371"/>
      <c r="AB39" s="362">
        <f>AB38/33</f>
        <v>0.24242424242424243</v>
      </c>
      <c r="AC39" s="363"/>
      <c r="AD39" s="364"/>
      <c r="AE39" s="97">
        <f>AE38/33</f>
        <v>0.93939393939393945</v>
      </c>
    </row>
    <row r="40" spans="1:31" x14ac:dyDescent="0.25">
      <c r="A40" t="s">
        <v>265</v>
      </c>
      <c r="B40" s="9"/>
      <c r="C40" s="9"/>
      <c r="D40" s="48"/>
      <c r="E40" s="48"/>
      <c r="F40" s="49"/>
      <c r="G40" s="48"/>
      <c r="H40" s="48"/>
      <c r="I40" s="48"/>
      <c r="J40" s="48"/>
      <c r="K40" s="48"/>
      <c r="L40" s="49"/>
      <c r="M40" s="48"/>
      <c r="N40" s="48"/>
      <c r="O40" s="49"/>
      <c r="P40" s="48"/>
      <c r="Q40" s="48"/>
      <c r="R40" s="49"/>
      <c r="S40" s="49"/>
      <c r="T40" s="49"/>
    </row>
    <row r="41" spans="1:31" x14ac:dyDescent="0.25">
      <c r="A41" t="s">
        <v>270</v>
      </c>
    </row>
  </sheetData>
  <mergeCells count="34">
    <mergeCell ref="AE2:AE4"/>
    <mergeCell ref="M3:N3"/>
    <mergeCell ref="M38:N38"/>
    <mergeCell ref="G2:N2"/>
    <mergeCell ref="I3:L3"/>
    <mergeCell ref="I38:L38"/>
    <mergeCell ref="AB2:AD3"/>
    <mergeCell ref="AB38:AD38"/>
    <mergeCell ref="Q38:S38"/>
    <mergeCell ref="Q2:S3"/>
    <mergeCell ref="T2:V3"/>
    <mergeCell ref="W2:W4"/>
    <mergeCell ref="X2:X4"/>
    <mergeCell ref="Y2:AA3"/>
    <mergeCell ref="O2:P3"/>
    <mergeCell ref="G3:H3"/>
    <mergeCell ref="AB39:AD39"/>
    <mergeCell ref="T38:V38"/>
    <mergeCell ref="Y38:AA38"/>
    <mergeCell ref="T39:V39"/>
    <mergeCell ref="Y39:AA39"/>
    <mergeCell ref="G39:H39"/>
    <mergeCell ref="O39:P39"/>
    <mergeCell ref="Q39:S39"/>
    <mergeCell ref="D38:F38"/>
    <mergeCell ref="G38:H38"/>
    <mergeCell ref="O38:P38"/>
    <mergeCell ref="M39:N39"/>
    <mergeCell ref="I39:L39"/>
    <mergeCell ref="A2:A4"/>
    <mergeCell ref="B2:B4"/>
    <mergeCell ref="C2:C4"/>
    <mergeCell ref="D2:F3"/>
    <mergeCell ref="D39:F39"/>
  </mergeCells>
  <pageMargins left="0.7" right="0.7" top="0.78740157499999996" bottom="0.78740157499999996" header="0.3" footer="0.3"/>
  <pageSetup paperSize="8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1:AE65"/>
  <sheetViews>
    <sheetView showGridLines="0" zoomScale="80" zoomScaleNormal="80" workbookViewId="0">
      <selection activeCell="A2" sqref="A2:A4"/>
    </sheetView>
  </sheetViews>
  <sheetFormatPr defaultRowHeight="13.2" x14ac:dyDescent="0.25"/>
  <cols>
    <col min="1" max="1" width="25" customWidth="1"/>
    <col min="2" max="2" width="9.88671875" customWidth="1"/>
    <col min="3" max="3" width="10.44140625" customWidth="1"/>
    <col min="4" max="4" width="8" customWidth="1"/>
    <col min="5" max="5" width="9.88671875" customWidth="1"/>
    <col min="6" max="6" width="9.109375" customWidth="1"/>
    <col min="7" max="7" width="10.109375" customWidth="1"/>
    <col min="8" max="11" width="11.33203125" customWidth="1"/>
    <col min="12" max="12" width="10.33203125" customWidth="1"/>
    <col min="13" max="13" width="8.33203125" customWidth="1"/>
    <col min="14" max="14" width="9.109375" customWidth="1"/>
    <col min="15" max="15" width="9.33203125" customWidth="1"/>
    <col min="16" max="16" width="12.5546875" customWidth="1"/>
    <col min="17" max="17" width="9.5546875" customWidth="1"/>
    <col min="18" max="18" width="9.44140625" customWidth="1"/>
    <col min="19" max="19" width="10.5546875" customWidth="1"/>
    <col min="20" max="20" width="12.109375" customWidth="1"/>
    <col min="24" max="24" width="11.88671875" customWidth="1"/>
  </cols>
  <sheetData>
    <row r="1" spans="1:31" ht="20.25" customHeight="1" thickBot="1" x14ac:dyDescent="0.3">
      <c r="A1" s="89" t="s">
        <v>260</v>
      </c>
    </row>
    <row r="2" spans="1:31" ht="36.75" customHeight="1" x14ac:dyDescent="0.25">
      <c r="A2" s="347" t="s">
        <v>87</v>
      </c>
      <c r="B2" s="271" t="s">
        <v>0</v>
      </c>
      <c r="C2" s="356" t="s">
        <v>250</v>
      </c>
      <c r="D2" s="273" t="s">
        <v>1</v>
      </c>
      <c r="E2" s="274"/>
      <c r="F2" s="275"/>
      <c r="G2" s="251" t="s">
        <v>2</v>
      </c>
      <c r="H2" s="252"/>
      <c r="I2" s="252"/>
      <c r="J2" s="252"/>
      <c r="K2" s="252"/>
      <c r="L2" s="252"/>
      <c r="M2" s="252"/>
      <c r="N2" s="253"/>
      <c r="O2" s="279" t="s">
        <v>84</v>
      </c>
      <c r="P2" s="280"/>
      <c r="Q2" s="245" t="s">
        <v>83</v>
      </c>
      <c r="R2" s="246"/>
      <c r="S2" s="247"/>
      <c r="T2" s="290" t="s">
        <v>3</v>
      </c>
      <c r="U2" s="291"/>
      <c r="V2" s="292"/>
      <c r="W2" s="379" t="s">
        <v>85</v>
      </c>
      <c r="X2" s="383" t="s">
        <v>86</v>
      </c>
      <c r="Y2" s="300" t="s">
        <v>244</v>
      </c>
      <c r="Z2" s="301"/>
      <c r="AA2" s="302"/>
      <c r="AB2" s="386" t="s">
        <v>197</v>
      </c>
      <c r="AC2" s="387"/>
      <c r="AD2" s="388"/>
      <c r="AE2" s="372" t="s">
        <v>240</v>
      </c>
    </row>
    <row r="3" spans="1:31" ht="64.5" customHeight="1" x14ac:dyDescent="0.25">
      <c r="A3" s="348"/>
      <c r="B3" s="272"/>
      <c r="C3" s="357"/>
      <c r="D3" s="276"/>
      <c r="E3" s="277"/>
      <c r="F3" s="278"/>
      <c r="G3" s="254" t="s">
        <v>255</v>
      </c>
      <c r="H3" s="255"/>
      <c r="I3" s="375" t="s">
        <v>251</v>
      </c>
      <c r="J3" s="306"/>
      <c r="K3" s="306"/>
      <c r="L3" s="255"/>
      <c r="M3" s="375" t="s">
        <v>195</v>
      </c>
      <c r="N3" s="376"/>
      <c r="O3" s="281"/>
      <c r="P3" s="282"/>
      <c r="Q3" s="248"/>
      <c r="R3" s="249"/>
      <c r="S3" s="250"/>
      <c r="T3" s="293"/>
      <c r="U3" s="294"/>
      <c r="V3" s="295"/>
      <c r="W3" s="380"/>
      <c r="X3" s="384"/>
      <c r="Y3" s="303"/>
      <c r="Z3" s="304"/>
      <c r="AA3" s="305"/>
      <c r="AB3" s="389"/>
      <c r="AC3" s="390"/>
      <c r="AD3" s="391"/>
      <c r="AE3" s="373"/>
    </row>
    <row r="4" spans="1:31" ht="84.75" customHeight="1" thickBot="1" x14ac:dyDescent="0.3">
      <c r="A4" s="355"/>
      <c r="B4" s="368"/>
      <c r="C4" s="358"/>
      <c r="D4" s="53" t="s">
        <v>81</v>
      </c>
      <c r="E4" s="54" t="s">
        <v>9</v>
      </c>
      <c r="F4" s="55" t="s">
        <v>6</v>
      </c>
      <c r="G4" s="130" t="s">
        <v>7</v>
      </c>
      <c r="H4" s="131" t="s">
        <v>6</v>
      </c>
      <c r="I4" s="146" t="s">
        <v>253</v>
      </c>
      <c r="J4" s="146" t="s">
        <v>254</v>
      </c>
      <c r="K4" s="146" t="s">
        <v>9</v>
      </c>
      <c r="L4" s="131" t="s">
        <v>6</v>
      </c>
      <c r="M4" s="132" t="s">
        <v>8</v>
      </c>
      <c r="N4" s="133" t="s">
        <v>6</v>
      </c>
      <c r="O4" s="56" t="s">
        <v>9</v>
      </c>
      <c r="P4" s="57" t="s">
        <v>6</v>
      </c>
      <c r="Q4" s="58" t="s">
        <v>5</v>
      </c>
      <c r="R4" s="59" t="s">
        <v>199</v>
      </c>
      <c r="S4" s="60" t="s">
        <v>6</v>
      </c>
      <c r="T4" s="61" t="s">
        <v>5</v>
      </c>
      <c r="U4" s="62" t="s">
        <v>200</v>
      </c>
      <c r="V4" s="63" t="s">
        <v>6</v>
      </c>
      <c r="W4" s="381"/>
      <c r="X4" s="385" t="s">
        <v>4</v>
      </c>
      <c r="Y4" s="107" t="s">
        <v>5</v>
      </c>
      <c r="Z4" s="108" t="s">
        <v>249</v>
      </c>
      <c r="AA4" s="109" t="s">
        <v>6</v>
      </c>
      <c r="AB4" s="64" t="s">
        <v>5</v>
      </c>
      <c r="AC4" s="65" t="s">
        <v>196</v>
      </c>
      <c r="AD4" s="66" t="s">
        <v>6</v>
      </c>
      <c r="AE4" s="374" t="s">
        <v>4</v>
      </c>
    </row>
    <row r="5" spans="1:31" ht="14.25" customHeight="1" x14ac:dyDescent="0.25">
      <c r="A5" s="79" t="s">
        <v>204</v>
      </c>
      <c r="B5" s="5">
        <v>112678</v>
      </c>
      <c r="C5" s="11">
        <f t="shared" ref="C5:C36" si="0">F5+H5+L5+N5+S5+V5+W5+AA5+AD5+AE5+SUM(P5)+SUM(X5)</f>
        <v>9</v>
      </c>
      <c r="D5" s="15">
        <v>50</v>
      </c>
      <c r="E5" s="16">
        <v>59</v>
      </c>
      <c r="F5" s="17">
        <v>1</v>
      </c>
      <c r="G5" s="134">
        <v>41.362315625055466</v>
      </c>
      <c r="H5" s="135">
        <v>1</v>
      </c>
      <c r="I5" s="155">
        <f>B5*2</f>
        <v>225356</v>
      </c>
      <c r="J5" s="155">
        <f>B5*3</f>
        <v>338034</v>
      </c>
      <c r="K5" s="155">
        <v>1421558</v>
      </c>
      <c r="L5" s="135">
        <f>IF(AND(K5&gt;=MAX(2500,B5*2),K5&lt;=B5*3),1,0)</f>
        <v>0</v>
      </c>
      <c r="M5" s="136">
        <v>8.9977635385789601</v>
      </c>
      <c r="N5" s="137">
        <v>1</v>
      </c>
      <c r="O5" s="6">
        <v>45.155221072436504</v>
      </c>
      <c r="P5" s="50">
        <v>0</v>
      </c>
      <c r="Q5" s="18">
        <v>120</v>
      </c>
      <c r="R5" s="19">
        <v>350</v>
      </c>
      <c r="S5" s="20">
        <v>1</v>
      </c>
      <c r="T5" s="21">
        <v>18</v>
      </c>
      <c r="U5" s="22">
        <v>68</v>
      </c>
      <c r="V5" s="23">
        <v>1</v>
      </c>
      <c r="W5" s="44">
        <v>1</v>
      </c>
      <c r="X5" s="45">
        <v>1</v>
      </c>
      <c r="Y5" s="110">
        <v>48</v>
      </c>
      <c r="Z5" s="111">
        <v>42.9</v>
      </c>
      <c r="AA5" s="112">
        <v>0</v>
      </c>
      <c r="AB5" s="67">
        <v>600</v>
      </c>
      <c r="AC5" s="68">
        <v>1390</v>
      </c>
      <c r="AD5" s="69">
        <v>1</v>
      </c>
      <c r="AE5" s="93">
        <v>1</v>
      </c>
    </row>
    <row r="6" spans="1:31" ht="14.25" customHeight="1" x14ac:dyDescent="0.25">
      <c r="A6" s="80" t="s">
        <v>194</v>
      </c>
      <c r="B6" s="2">
        <v>2973</v>
      </c>
      <c r="C6" s="8">
        <f t="shared" si="0"/>
        <v>11</v>
      </c>
      <c r="D6" s="24">
        <v>15</v>
      </c>
      <c r="E6" s="25">
        <v>24</v>
      </c>
      <c r="F6" s="26">
        <v>1</v>
      </c>
      <c r="G6" s="138">
        <v>33.636057854019512</v>
      </c>
      <c r="H6" s="139">
        <v>1</v>
      </c>
      <c r="I6" s="156">
        <f t="shared" ref="I6:I61" si="1">B6*2</f>
        <v>5946</v>
      </c>
      <c r="J6" s="156">
        <f t="shared" ref="J6:J61" si="2">B6*3</f>
        <v>8919</v>
      </c>
      <c r="K6" s="156">
        <v>17551</v>
      </c>
      <c r="L6" s="139">
        <f t="shared" ref="L6:L61" si="3">IF(AND(K6&gt;=MAX(2500,B6*2),K6&lt;=B6*3),1,0)</f>
        <v>0</v>
      </c>
      <c r="M6" s="140">
        <v>9.4685502859064918</v>
      </c>
      <c r="N6" s="141">
        <v>1</v>
      </c>
      <c r="O6" s="4">
        <v>133.87151025899766</v>
      </c>
      <c r="P6" s="51">
        <v>1</v>
      </c>
      <c r="Q6" s="27">
        <v>9</v>
      </c>
      <c r="R6" s="28">
        <v>22</v>
      </c>
      <c r="S6" s="29">
        <v>1</v>
      </c>
      <c r="T6" s="30">
        <v>2</v>
      </c>
      <c r="U6" s="31">
        <v>2</v>
      </c>
      <c r="V6" s="32">
        <v>1</v>
      </c>
      <c r="W6" s="46">
        <v>1</v>
      </c>
      <c r="X6" s="33">
        <v>1</v>
      </c>
      <c r="Y6" s="113">
        <v>48</v>
      </c>
      <c r="Z6" s="114">
        <v>100</v>
      </c>
      <c r="AA6" s="115">
        <v>1</v>
      </c>
      <c r="AB6" s="70">
        <v>20</v>
      </c>
      <c r="AC6" s="71">
        <v>41</v>
      </c>
      <c r="AD6" s="72">
        <v>1</v>
      </c>
      <c r="AE6" s="94">
        <v>1</v>
      </c>
    </row>
    <row r="7" spans="1:31" ht="14.25" customHeight="1" x14ac:dyDescent="0.25">
      <c r="A7" s="80" t="s">
        <v>193</v>
      </c>
      <c r="B7" s="2">
        <v>7128</v>
      </c>
      <c r="C7" s="8">
        <f t="shared" si="0"/>
        <v>3</v>
      </c>
      <c r="D7" s="24">
        <v>28</v>
      </c>
      <c r="E7" s="25">
        <v>21</v>
      </c>
      <c r="F7" s="26">
        <v>0</v>
      </c>
      <c r="G7" s="138">
        <v>7.0189393939393936</v>
      </c>
      <c r="H7" s="139">
        <v>0</v>
      </c>
      <c r="I7" s="156">
        <f t="shared" si="1"/>
        <v>14256</v>
      </c>
      <c r="J7" s="156">
        <f t="shared" si="2"/>
        <v>21384</v>
      </c>
      <c r="K7" s="156">
        <v>9554</v>
      </c>
      <c r="L7" s="139">
        <f t="shared" si="3"/>
        <v>0</v>
      </c>
      <c r="M7" s="140">
        <v>1.5221661054994389</v>
      </c>
      <c r="N7" s="141">
        <v>0</v>
      </c>
      <c r="O7" s="4">
        <v>14.730639730639732</v>
      </c>
      <c r="P7" s="51">
        <v>0</v>
      </c>
      <c r="Q7" s="27">
        <v>20</v>
      </c>
      <c r="R7" s="28">
        <v>2</v>
      </c>
      <c r="S7" s="29">
        <v>0</v>
      </c>
      <c r="T7" s="30">
        <v>4</v>
      </c>
      <c r="U7" s="31">
        <v>1</v>
      </c>
      <c r="V7" s="32">
        <v>0</v>
      </c>
      <c r="W7" s="46">
        <v>1</v>
      </c>
      <c r="X7" s="33">
        <v>1</v>
      </c>
      <c r="Y7" s="113">
        <v>48</v>
      </c>
      <c r="Z7" s="114">
        <v>0</v>
      </c>
      <c r="AA7" s="115">
        <v>0</v>
      </c>
      <c r="AB7" s="70">
        <v>80</v>
      </c>
      <c r="AC7" s="71">
        <v>61</v>
      </c>
      <c r="AD7" s="72">
        <v>0</v>
      </c>
      <c r="AE7" s="94">
        <v>1</v>
      </c>
    </row>
    <row r="8" spans="1:31" ht="14.25" customHeight="1" x14ac:dyDescent="0.25">
      <c r="A8" s="80" t="s">
        <v>192</v>
      </c>
      <c r="B8" s="2">
        <v>2812</v>
      </c>
      <c r="C8" s="8">
        <f t="shared" si="0"/>
        <v>6</v>
      </c>
      <c r="D8" s="24">
        <v>15</v>
      </c>
      <c r="E8" s="25">
        <v>10</v>
      </c>
      <c r="F8" s="26">
        <v>0</v>
      </c>
      <c r="G8" s="138">
        <v>30.785561877667142</v>
      </c>
      <c r="H8" s="139">
        <v>1</v>
      </c>
      <c r="I8" s="156">
        <f t="shared" si="1"/>
        <v>5624</v>
      </c>
      <c r="J8" s="156">
        <f t="shared" si="2"/>
        <v>8436</v>
      </c>
      <c r="K8" s="156">
        <v>11142</v>
      </c>
      <c r="L8" s="139">
        <f t="shared" si="3"/>
        <v>0</v>
      </c>
      <c r="M8" s="140">
        <v>8.2859174964438118</v>
      </c>
      <c r="N8" s="141">
        <v>1</v>
      </c>
      <c r="O8" s="4">
        <v>55.476529160739688</v>
      </c>
      <c r="P8" s="51">
        <v>0</v>
      </c>
      <c r="Q8" s="27">
        <v>9</v>
      </c>
      <c r="R8" s="28">
        <v>8</v>
      </c>
      <c r="S8" s="29">
        <v>0</v>
      </c>
      <c r="T8" s="30">
        <v>2</v>
      </c>
      <c r="U8" s="31">
        <v>1</v>
      </c>
      <c r="V8" s="32">
        <v>0</v>
      </c>
      <c r="W8" s="46">
        <v>1</v>
      </c>
      <c r="X8" s="33">
        <v>1</v>
      </c>
      <c r="Y8" s="113">
        <v>48</v>
      </c>
      <c r="Z8" s="114">
        <v>0</v>
      </c>
      <c r="AA8" s="115">
        <v>0</v>
      </c>
      <c r="AB8" s="70">
        <v>20</v>
      </c>
      <c r="AC8" s="71">
        <v>20</v>
      </c>
      <c r="AD8" s="72">
        <v>1</v>
      </c>
      <c r="AE8" s="94">
        <v>1</v>
      </c>
    </row>
    <row r="9" spans="1:31" ht="14.25" customHeight="1" x14ac:dyDescent="0.25">
      <c r="A9" s="80" t="s">
        <v>218</v>
      </c>
      <c r="B9" s="2">
        <v>3094</v>
      </c>
      <c r="C9" s="8">
        <f t="shared" si="0"/>
        <v>6</v>
      </c>
      <c r="D9" s="24">
        <v>23</v>
      </c>
      <c r="E9" s="25">
        <v>20</v>
      </c>
      <c r="F9" s="26">
        <v>0</v>
      </c>
      <c r="G9" s="138">
        <v>35.788299935358758</v>
      </c>
      <c r="H9" s="139">
        <v>1</v>
      </c>
      <c r="I9" s="156">
        <f t="shared" si="1"/>
        <v>6188</v>
      </c>
      <c r="J9" s="156">
        <f t="shared" si="2"/>
        <v>9282</v>
      </c>
      <c r="K9" s="156">
        <v>11127</v>
      </c>
      <c r="L9" s="139">
        <f t="shared" si="3"/>
        <v>0</v>
      </c>
      <c r="M9" s="140">
        <v>11.570782159017453</v>
      </c>
      <c r="N9" s="141">
        <v>1</v>
      </c>
      <c r="O9" s="4">
        <v>30.704589528118937</v>
      </c>
      <c r="P9" s="51">
        <v>0</v>
      </c>
      <c r="Q9" s="27">
        <v>10</v>
      </c>
      <c r="R9" s="28">
        <v>20</v>
      </c>
      <c r="S9" s="29">
        <v>1</v>
      </c>
      <c r="T9" s="30">
        <v>3</v>
      </c>
      <c r="U9" s="31">
        <v>2</v>
      </c>
      <c r="V9" s="32">
        <v>0</v>
      </c>
      <c r="W9" s="46">
        <v>1</v>
      </c>
      <c r="X9" s="33">
        <v>1</v>
      </c>
      <c r="Y9" s="113">
        <v>48</v>
      </c>
      <c r="Z9" s="114">
        <v>0</v>
      </c>
      <c r="AA9" s="115">
        <v>0</v>
      </c>
      <c r="AB9" s="70">
        <v>40</v>
      </c>
      <c r="AC9" s="71">
        <v>26</v>
      </c>
      <c r="AD9" s="72">
        <v>0</v>
      </c>
      <c r="AE9" s="94">
        <v>1</v>
      </c>
    </row>
    <row r="10" spans="1:31" ht="14.25" customHeight="1" x14ac:dyDescent="0.25">
      <c r="A10" s="80" t="s">
        <v>205</v>
      </c>
      <c r="B10" s="2">
        <v>8259</v>
      </c>
      <c r="C10" s="8">
        <f t="shared" si="0"/>
        <v>5</v>
      </c>
      <c r="D10" s="24">
        <v>28</v>
      </c>
      <c r="E10" s="25">
        <v>24</v>
      </c>
      <c r="F10" s="26">
        <v>0</v>
      </c>
      <c r="G10" s="138">
        <v>19.055575735561206</v>
      </c>
      <c r="H10" s="139">
        <v>0</v>
      </c>
      <c r="I10" s="156">
        <f t="shared" si="1"/>
        <v>16518</v>
      </c>
      <c r="J10" s="156">
        <f t="shared" si="2"/>
        <v>24777</v>
      </c>
      <c r="K10" s="156">
        <v>20876</v>
      </c>
      <c r="L10" s="139">
        <f t="shared" si="3"/>
        <v>1</v>
      </c>
      <c r="M10" s="140">
        <v>3.8987770916575855</v>
      </c>
      <c r="N10" s="141">
        <v>0</v>
      </c>
      <c r="O10" s="4">
        <v>25.911127255115634</v>
      </c>
      <c r="P10" s="51">
        <v>0</v>
      </c>
      <c r="Q10" s="27">
        <v>20</v>
      </c>
      <c r="R10" s="28">
        <v>11</v>
      </c>
      <c r="S10" s="29">
        <v>0</v>
      </c>
      <c r="T10" s="30">
        <v>4</v>
      </c>
      <c r="U10" s="31">
        <v>3</v>
      </c>
      <c r="V10" s="32">
        <v>0</v>
      </c>
      <c r="W10" s="46">
        <v>1</v>
      </c>
      <c r="X10" s="33">
        <v>1</v>
      </c>
      <c r="Y10" s="113">
        <v>48</v>
      </c>
      <c r="Z10" s="114">
        <v>0</v>
      </c>
      <c r="AA10" s="115">
        <v>0</v>
      </c>
      <c r="AB10" s="70">
        <v>80</v>
      </c>
      <c r="AC10" s="71">
        <v>84</v>
      </c>
      <c r="AD10" s="72">
        <v>1</v>
      </c>
      <c r="AE10" s="94">
        <v>1</v>
      </c>
    </row>
    <row r="11" spans="1:31" ht="14.25" customHeight="1" x14ac:dyDescent="0.25">
      <c r="A11" s="80" t="s">
        <v>190</v>
      </c>
      <c r="B11" s="2">
        <v>6452</v>
      </c>
      <c r="C11" s="8">
        <f t="shared" si="0"/>
        <v>4</v>
      </c>
      <c r="D11" s="24">
        <v>28</v>
      </c>
      <c r="E11" s="25">
        <v>26</v>
      </c>
      <c r="F11" s="26">
        <v>0</v>
      </c>
      <c r="G11" s="138">
        <v>11.769993800371978</v>
      </c>
      <c r="H11" s="139">
        <v>0</v>
      </c>
      <c r="I11" s="156">
        <f t="shared" si="1"/>
        <v>12904</v>
      </c>
      <c r="J11" s="156">
        <f t="shared" si="2"/>
        <v>19356</v>
      </c>
      <c r="K11" s="156">
        <v>24423</v>
      </c>
      <c r="L11" s="139">
        <f t="shared" si="3"/>
        <v>0</v>
      </c>
      <c r="M11" s="140">
        <v>2.3636081835089895</v>
      </c>
      <c r="N11" s="141">
        <v>0</v>
      </c>
      <c r="O11" s="4">
        <v>23.248605083694976</v>
      </c>
      <c r="P11" s="51">
        <v>0</v>
      </c>
      <c r="Q11" s="27">
        <v>20</v>
      </c>
      <c r="R11" s="28">
        <v>27</v>
      </c>
      <c r="S11" s="29">
        <v>1</v>
      </c>
      <c r="T11" s="30">
        <v>4</v>
      </c>
      <c r="U11" s="31">
        <v>1</v>
      </c>
      <c r="V11" s="32">
        <v>0</v>
      </c>
      <c r="W11" s="46">
        <v>1</v>
      </c>
      <c r="X11" s="33">
        <v>1</v>
      </c>
      <c r="Y11" s="113">
        <v>48</v>
      </c>
      <c r="Z11" s="114">
        <v>0</v>
      </c>
      <c r="AA11" s="115">
        <v>0</v>
      </c>
      <c r="AB11" s="70">
        <v>80</v>
      </c>
      <c r="AC11" s="71">
        <v>13</v>
      </c>
      <c r="AD11" s="72">
        <v>0</v>
      </c>
      <c r="AE11" s="94">
        <v>1</v>
      </c>
    </row>
    <row r="12" spans="1:31" ht="14.25" customHeight="1" x14ac:dyDescent="0.25">
      <c r="A12" s="80" t="s">
        <v>219</v>
      </c>
      <c r="B12" s="2">
        <v>3847</v>
      </c>
      <c r="C12" s="8">
        <f t="shared" si="0"/>
        <v>6</v>
      </c>
      <c r="D12" s="24">
        <v>23</v>
      </c>
      <c r="E12" s="25">
        <v>20</v>
      </c>
      <c r="F12" s="26">
        <v>0</v>
      </c>
      <c r="G12" s="138">
        <v>31.193137509747856</v>
      </c>
      <c r="H12" s="139">
        <v>1</v>
      </c>
      <c r="I12" s="156">
        <f t="shared" si="1"/>
        <v>7694</v>
      </c>
      <c r="J12" s="156">
        <f t="shared" si="2"/>
        <v>11541</v>
      </c>
      <c r="K12" s="156">
        <v>16546</v>
      </c>
      <c r="L12" s="139">
        <f t="shared" si="3"/>
        <v>0</v>
      </c>
      <c r="M12" s="140">
        <v>6.6545360020795421</v>
      </c>
      <c r="N12" s="141">
        <v>0</v>
      </c>
      <c r="O12" s="4">
        <v>30.67325188458539</v>
      </c>
      <c r="P12" s="51">
        <v>0</v>
      </c>
      <c r="Q12" s="27">
        <v>10</v>
      </c>
      <c r="R12" s="28">
        <v>35</v>
      </c>
      <c r="S12" s="29">
        <v>1</v>
      </c>
      <c r="T12" s="30">
        <v>3</v>
      </c>
      <c r="U12" s="31">
        <v>2</v>
      </c>
      <c r="V12" s="32">
        <v>0</v>
      </c>
      <c r="W12" s="46">
        <v>1</v>
      </c>
      <c r="X12" s="33">
        <v>1</v>
      </c>
      <c r="Y12" s="113">
        <v>48</v>
      </c>
      <c r="Z12" s="114">
        <v>100</v>
      </c>
      <c r="AA12" s="115">
        <v>1</v>
      </c>
      <c r="AB12" s="70">
        <v>40</v>
      </c>
      <c r="AC12" s="71">
        <v>11</v>
      </c>
      <c r="AD12" s="72">
        <v>0</v>
      </c>
      <c r="AE12" s="94">
        <v>1</v>
      </c>
    </row>
    <row r="13" spans="1:31" ht="14.25" customHeight="1" x14ac:dyDescent="0.25">
      <c r="A13" s="80" t="s">
        <v>189</v>
      </c>
      <c r="B13" s="2">
        <v>2859</v>
      </c>
      <c r="C13" s="8">
        <f t="shared" si="0"/>
        <v>5</v>
      </c>
      <c r="D13" s="24">
        <v>15</v>
      </c>
      <c r="E13" s="25">
        <v>28</v>
      </c>
      <c r="F13" s="26">
        <v>1</v>
      </c>
      <c r="G13" s="138">
        <v>29.566981462049668</v>
      </c>
      <c r="H13" s="139">
        <v>0</v>
      </c>
      <c r="I13" s="156">
        <f t="shared" si="1"/>
        <v>5718</v>
      </c>
      <c r="J13" s="156">
        <f t="shared" si="2"/>
        <v>8577</v>
      </c>
      <c r="K13" s="156">
        <v>10857</v>
      </c>
      <c r="L13" s="139">
        <f t="shared" si="3"/>
        <v>0</v>
      </c>
      <c r="M13" s="140">
        <v>11.350122420426722</v>
      </c>
      <c r="N13" s="141">
        <v>1</v>
      </c>
      <c r="O13" s="4">
        <v>25.183630640083948</v>
      </c>
      <c r="P13" s="51">
        <v>0</v>
      </c>
      <c r="Q13" s="27">
        <v>9</v>
      </c>
      <c r="R13" s="28">
        <v>5</v>
      </c>
      <c r="S13" s="29">
        <v>0</v>
      </c>
      <c r="T13" s="30">
        <v>2</v>
      </c>
      <c r="U13" s="31">
        <v>1</v>
      </c>
      <c r="V13" s="32">
        <v>0</v>
      </c>
      <c r="W13" s="46">
        <v>1</v>
      </c>
      <c r="X13" s="33">
        <v>1</v>
      </c>
      <c r="Y13" s="113">
        <v>48</v>
      </c>
      <c r="Z13" s="114">
        <v>0</v>
      </c>
      <c r="AA13" s="115">
        <v>0</v>
      </c>
      <c r="AB13" s="70">
        <v>20</v>
      </c>
      <c r="AC13" s="71">
        <v>15</v>
      </c>
      <c r="AD13" s="72">
        <v>0</v>
      </c>
      <c r="AE13" s="94">
        <v>1</v>
      </c>
    </row>
    <row r="14" spans="1:31" ht="14.25" customHeight="1" x14ac:dyDescent="0.25">
      <c r="A14" s="80" t="s">
        <v>206</v>
      </c>
      <c r="B14" s="2">
        <v>8898</v>
      </c>
      <c r="C14" s="8">
        <f t="shared" si="0"/>
        <v>9</v>
      </c>
      <c r="D14" s="24">
        <v>28</v>
      </c>
      <c r="E14" s="25">
        <v>55</v>
      </c>
      <c r="F14" s="26">
        <v>1</v>
      </c>
      <c r="G14" s="138">
        <v>46.780624859518994</v>
      </c>
      <c r="H14" s="139">
        <v>1</v>
      </c>
      <c r="I14" s="156">
        <f t="shared" si="1"/>
        <v>17796</v>
      </c>
      <c r="J14" s="156">
        <f t="shared" si="2"/>
        <v>26694</v>
      </c>
      <c r="K14" s="156">
        <v>16210</v>
      </c>
      <c r="L14" s="139">
        <f t="shared" si="3"/>
        <v>0</v>
      </c>
      <c r="M14" s="140">
        <v>8.867161159811193</v>
      </c>
      <c r="N14" s="141">
        <v>1</v>
      </c>
      <c r="O14" s="4">
        <v>47.201618341200273</v>
      </c>
      <c r="P14" s="51">
        <v>0</v>
      </c>
      <c r="Q14" s="27">
        <v>20</v>
      </c>
      <c r="R14" s="28">
        <v>62</v>
      </c>
      <c r="S14" s="29">
        <v>1</v>
      </c>
      <c r="T14" s="30">
        <v>4</v>
      </c>
      <c r="U14" s="31">
        <v>8</v>
      </c>
      <c r="V14" s="32">
        <v>1</v>
      </c>
      <c r="W14" s="46">
        <v>1</v>
      </c>
      <c r="X14" s="33">
        <v>1</v>
      </c>
      <c r="Y14" s="113">
        <v>48</v>
      </c>
      <c r="Z14" s="114">
        <v>0</v>
      </c>
      <c r="AA14" s="115">
        <v>0</v>
      </c>
      <c r="AB14" s="70">
        <v>80</v>
      </c>
      <c r="AC14" s="71">
        <v>469</v>
      </c>
      <c r="AD14" s="72">
        <v>1</v>
      </c>
      <c r="AE14" s="94">
        <v>1</v>
      </c>
    </row>
    <row r="15" spans="1:31" ht="14.25" customHeight="1" x14ac:dyDescent="0.25">
      <c r="A15" s="80" t="s">
        <v>188</v>
      </c>
      <c r="B15" s="2">
        <v>974</v>
      </c>
      <c r="C15" s="8">
        <f t="shared" si="0"/>
        <v>9</v>
      </c>
      <c r="D15" s="24">
        <v>5</v>
      </c>
      <c r="E15" s="25">
        <v>8</v>
      </c>
      <c r="F15" s="26">
        <v>1</v>
      </c>
      <c r="G15" s="138">
        <v>33.333675564681727</v>
      </c>
      <c r="H15" s="139">
        <v>1</v>
      </c>
      <c r="I15" s="156">
        <f t="shared" si="1"/>
        <v>1948</v>
      </c>
      <c r="J15" s="156">
        <f t="shared" si="2"/>
        <v>2922</v>
      </c>
      <c r="K15" s="156">
        <v>5254</v>
      </c>
      <c r="L15" s="139">
        <f t="shared" si="3"/>
        <v>0</v>
      </c>
      <c r="M15" s="140">
        <v>14.117043121149898</v>
      </c>
      <c r="N15" s="141">
        <v>1</v>
      </c>
      <c r="O15" s="4">
        <v>171.45790554414782</v>
      </c>
      <c r="P15" s="51" t="s">
        <v>262</v>
      </c>
      <c r="Q15" s="27">
        <v>6</v>
      </c>
      <c r="R15" s="28">
        <v>36</v>
      </c>
      <c r="S15" s="29">
        <v>1</v>
      </c>
      <c r="T15" s="30">
        <v>2</v>
      </c>
      <c r="U15" s="31">
        <v>4</v>
      </c>
      <c r="V15" s="32">
        <v>1</v>
      </c>
      <c r="W15" s="46">
        <v>1</v>
      </c>
      <c r="X15" s="33">
        <v>1</v>
      </c>
      <c r="Y15" s="113">
        <v>8</v>
      </c>
      <c r="Z15" s="114">
        <v>25</v>
      </c>
      <c r="AA15" s="115">
        <v>0</v>
      </c>
      <c r="AB15" s="70">
        <v>6</v>
      </c>
      <c r="AC15" s="71">
        <v>40</v>
      </c>
      <c r="AD15" s="72">
        <v>1</v>
      </c>
      <c r="AE15" s="94">
        <v>1</v>
      </c>
    </row>
    <row r="16" spans="1:31" ht="14.25" customHeight="1" x14ac:dyDescent="0.25">
      <c r="A16" s="80" t="s">
        <v>187</v>
      </c>
      <c r="B16" s="2">
        <v>1116</v>
      </c>
      <c r="C16" s="8">
        <f t="shared" si="0"/>
        <v>7</v>
      </c>
      <c r="D16" s="24">
        <v>15</v>
      </c>
      <c r="E16" s="25">
        <v>8</v>
      </c>
      <c r="F16" s="26">
        <v>0</v>
      </c>
      <c r="G16" s="138">
        <v>37.845878136200717</v>
      </c>
      <c r="H16" s="139">
        <v>1</v>
      </c>
      <c r="I16" s="156">
        <f t="shared" si="1"/>
        <v>2232</v>
      </c>
      <c r="J16" s="156">
        <f t="shared" si="2"/>
        <v>3348</v>
      </c>
      <c r="K16" s="156">
        <v>5410</v>
      </c>
      <c r="L16" s="139">
        <f t="shared" si="3"/>
        <v>0</v>
      </c>
      <c r="M16" s="140">
        <v>7.8405017921146953</v>
      </c>
      <c r="N16" s="141">
        <v>1</v>
      </c>
      <c r="O16" s="4">
        <v>75.268817204301072</v>
      </c>
      <c r="P16" s="51">
        <v>1</v>
      </c>
      <c r="Q16" s="27">
        <v>9</v>
      </c>
      <c r="R16" s="28">
        <v>4</v>
      </c>
      <c r="S16" s="29">
        <v>0</v>
      </c>
      <c r="T16" s="30">
        <v>2</v>
      </c>
      <c r="U16" s="31">
        <v>2</v>
      </c>
      <c r="V16" s="32">
        <v>1</v>
      </c>
      <c r="W16" s="46">
        <v>1</v>
      </c>
      <c r="X16" s="33">
        <v>1</v>
      </c>
      <c r="Y16" s="113">
        <v>8</v>
      </c>
      <c r="Z16" s="114">
        <v>0</v>
      </c>
      <c r="AA16" s="115">
        <v>0</v>
      </c>
      <c r="AB16" s="70">
        <v>20</v>
      </c>
      <c r="AC16" s="71">
        <v>3</v>
      </c>
      <c r="AD16" s="72">
        <v>0</v>
      </c>
      <c r="AE16" s="94">
        <v>1</v>
      </c>
    </row>
    <row r="17" spans="1:31" ht="14.25" customHeight="1" x14ac:dyDescent="0.25">
      <c r="A17" s="80" t="s">
        <v>186</v>
      </c>
      <c r="B17" s="2">
        <v>716</v>
      </c>
      <c r="C17" s="8">
        <f t="shared" si="0"/>
        <v>5</v>
      </c>
      <c r="D17" s="24">
        <v>5</v>
      </c>
      <c r="E17" s="25">
        <v>4</v>
      </c>
      <c r="F17" s="26">
        <v>0</v>
      </c>
      <c r="G17" s="138">
        <v>18.547486033519554</v>
      </c>
      <c r="H17" s="139">
        <v>0</v>
      </c>
      <c r="I17" s="156">
        <f t="shared" si="1"/>
        <v>1432</v>
      </c>
      <c r="J17" s="156">
        <f t="shared" si="2"/>
        <v>2148</v>
      </c>
      <c r="K17" s="156">
        <v>2111</v>
      </c>
      <c r="L17" s="139">
        <f t="shared" si="3"/>
        <v>0</v>
      </c>
      <c r="M17" s="140">
        <v>5.0977653631284916</v>
      </c>
      <c r="N17" s="141">
        <v>0</v>
      </c>
      <c r="O17" s="4">
        <v>48.882681564245807</v>
      </c>
      <c r="P17" s="51" t="s">
        <v>262</v>
      </c>
      <c r="Q17" s="27">
        <v>6</v>
      </c>
      <c r="R17" s="28">
        <v>10</v>
      </c>
      <c r="S17" s="29">
        <v>1</v>
      </c>
      <c r="T17" s="30">
        <v>2</v>
      </c>
      <c r="U17" s="31">
        <v>2</v>
      </c>
      <c r="V17" s="32">
        <v>1</v>
      </c>
      <c r="W17" s="46">
        <v>1</v>
      </c>
      <c r="X17" s="33">
        <v>1</v>
      </c>
      <c r="Y17" s="113">
        <v>8</v>
      </c>
      <c r="Z17" s="114">
        <v>0</v>
      </c>
      <c r="AA17" s="115">
        <v>0</v>
      </c>
      <c r="AB17" s="70">
        <v>6</v>
      </c>
      <c r="AC17" s="71">
        <v>0</v>
      </c>
      <c r="AD17" s="72">
        <v>0</v>
      </c>
      <c r="AE17" s="94">
        <v>1</v>
      </c>
    </row>
    <row r="18" spans="1:31" ht="14.25" customHeight="1" x14ac:dyDescent="0.25">
      <c r="A18" s="80" t="s">
        <v>185</v>
      </c>
      <c r="B18" s="2">
        <v>941</v>
      </c>
      <c r="C18" s="8">
        <f t="shared" si="0"/>
        <v>5</v>
      </c>
      <c r="D18" s="24">
        <v>5</v>
      </c>
      <c r="E18" s="25">
        <v>2</v>
      </c>
      <c r="F18" s="26">
        <v>0</v>
      </c>
      <c r="G18" s="138">
        <v>22.849096705632306</v>
      </c>
      <c r="H18" s="139">
        <v>0</v>
      </c>
      <c r="I18" s="156">
        <f t="shared" si="1"/>
        <v>1882</v>
      </c>
      <c r="J18" s="156">
        <f t="shared" si="2"/>
        <v>2823</v>
      </c>
      <c r="K18" s="156">
        <v>2242</v>
      </c>
      <c r="L18" s="139">
        <f t="shared" si="3"/>
        <v>0</v>
      </c>
      <c r="M18" s="140">
        <v>4.1445270988310305</v>
      </c>
      <c r="N18" s="141">
        <v>0</v>
      </c>
      <c r="O18" s="4">
        <v>57.385759829968116</v>
      </c>
      <c r="P18" s="51" t="s">
        <v>262</v>
      </c>
      <c r="Q18" s="27">
        <v>6</v>
      </c>
      <c r="R18" s="28">
        <v>10</v>
      </c>
      <c r="S18" s="29">
        <v>1</v>
      </c>
      <c r="T18" s="30">
        <v>2</v>
      </c>
      <c r="U18" s="31">
        <v>1</v>
      </c>
      <c r="V18" s="32">
        <v>0</v>
      </c>
      <c r="W18" s="46">
        <v>1</v>
      </c>
      <c r="X18" s="33">
        <v>1</v>
      </c>
      <c r="Y18" s="113">
        <v>8</v>
      </c>
      <c r="Z18" s="114">
        <v>0</v>
      </c>
      <c r="AA18" s="115">
        <v>0</v>
      </c>
      <c r="AB18" s="70">
        <v>6</v>
      </c>
      <c r="AC18" s="71">
        <v>40</v>
      </c>
      <c r="AD18" s="72">
        <v>1</v>
      </c>
      <c r="AE18" s="94">
        <v>1</v>
      </c>
    </row>
    <row r="19" spans="1:31" ht="14.25" customHeight="1" x14ac:dyDescent="0.25">
      <c r="A19" s="80" t="s">
        <v>207</v>
      </c>
      <c r="B19" s="2">
        <v>119</v>
      </c>
      <c r="C19" s="8">
        <f t="shared" si="0"/>
        <v>4</v>
      </c>
      <c r="D19" s="24">
        <v>4</v>
      </c>
      <c r="E19" s="25">
        <v>2</v>
      </c>
      <c r="F19" s="26">
        <v>0</v>
      </c>
      <c r="G19" s="138">
        <v>68.226890756302524</v>
      </c>
      <c r="H19" s="139">
        <v>1</v>
      </c>
      <c r="I19" s="156">
        <f t="shared" si="1"/>
        <v>238</v>
      </c>
      <c r="J19" s="156">
        <f t="shared" si="2"/>
        <v>357</v>
      </c>
      <c r="K19" s="156">
        <v>1188</v>
      </c>
      <c r="L19" s="139">
        <f t="shared" si="3"/>
        <v>0</v>
      </c>
      <c r="M19" s="140">
        <v>4.6218487394957988</v>
      </c>
      <c r="N19" s="141">
        <v>0</v>
      </c>
      <c r="O19" s="4">
        <v>235.29411764705881</v>
      </c>
      <c r="P19" s="51" t="s">
        <v>262</v>
      </c>
      <c r="Q19" s="27">
        <v>4</v>
      </c>
      <c r="R19" s="28">
        <v>4</v>
      </c>
      <c r="S19" s="29">
        <v>1</v>
      </c>
      <c r="T19" s="30">
        <v>1</v>
      </c>
      <c r="U19" s="31">
        <v>0</v>
      </c>
      <c r="V19" s="32">
        <v>0</v>
      </c>
      <c r="W19" s="46">
        <v>1</v>
      </c>
      <c r="X19" s="33" t="s">
        <v>262</v>
      </c>
      <c r="Y19" s="113">
        <v>8</v>
      </c>
      <c r="Z19" s="114">
        <v>0</v>
      </c>
      <c r="AA19" s="115">
        <v>0</v>
      </c>
      <c r="AB19" s="70">
        <v>4</v>
      </c>
      <c r="AC19" s="71">
        <v>0</v>
      </c>
      <c r="AD19" s="72">
        <v>0</v>
      </c>
      <c r="AE19" s="94">
        <v>1</v>
      </c>
    </row>
    <row r="20" spans="1:31" ht="14.25" customHeight="1" x14ac:dyDescent="0.25">
      <c r="A20" s="80" t="s">
        <v>184</v>
      </c>
      <c r="B20" s="2">
        <v>333</v>
      </c>
      <c r="C20" s="8">
        <f t="shared" si="0"/>
        <v>9</v>
      </c>
      <c r="D20" s="24">
        <v>4</v>
      </c>
      <c r="E20" s="25">
        <v>5</v>
      </c>
      <c r="F20" s="26">
        <v>1</v>
      </c>
      <c r="G20" s="138">
        <v>58.06006006006006</v>
      </c>
      <c r="H20" s="139">
        <v>1</v>
      </c>
      <c r="I20" s="156">
        <f t="shared" si="1"/>
        <v>666</v>
      </c>
      <c r="J20" s="156">
        <f t="shared" si="2"/>
        <v>999</v>
      </c>
      <c r="K20" s="156">
        <v>3113</v>
      </c>
      <c r="L20" s="139">
        <f t="shared" si="3"/>
        <v>0</v>
      </c>
      <c r="M20" s="140">
        <v>21.621621621621621</v>
      </c>
      <c r="N20" s="141">
        <v>1</v>
      </c>
      <c r="O20" s="4">
        <v>69.069069069069073</v>
      </c>
      <c r="P20" s="51" t="s">
        <v>262</v>
      </c>
      <c r="Q20" s="27">
        <v>4</v>
      </c>
      <c r="R20" s="28">
        <v>10</v>
      </c>
      <c r="S20" s="29">
        <v>1</v>
      </c>
      <c r="T20" s="30">
        <v>1</v>
      </c>
      <c r="U20" s="31">
        <v>1</v>
      </c>
      <c r="V20" s="32">
        <v>1</v>
      </c>
      <c r="W20" s="46">
        <v>1</v>
      </c>
      <c r="X20" s="33" t="s">
        <v>262</v>
      </c>
      <c r="Y20" s="113">
        <v>8</v>
      </c>
      <c r="Z20" s="114">
        <v>100</v>
      </c>
      <c r="AA20" s="115">
        <v>1</v>
      </c>
      <c r="AB20" s="70">
        <v>4</v>
      </c>
      <c r="AC20" s="71">
        <v>6</v>
      </c>
      <c r="AD20" s="72">
        <v>1</v>
      </c>
      <c r="AE20" s="94">
        <v>1</v>
      </c>
    </row>
    <row r="21" spans="1:31" ht="14.25" customHeight="1" x14ac:dyDescent="0.25">
      <c r="A21" s="80" t="s">
        <v>183</v>
      </c>
      <c r="B21" s="2">
        <v>744</v>
      </c>
      <c r="C21" s="8">
        <f t="shared" si="0"/>
        <v>5</v>
      </c>
      <c r="D21" s="24">
        <v>5</v>
      </c>
      <c r="E21" s="25">
        <v>3</v>
      </c>
      <c r="F21" s="26">
        <v>0</v>
      </c>
      <c r="G21" s="138">
        <v>22.803763440860216</v>
      </c>
      <c r="H21" s="139">
        <v>0</v>
      </c>
      <c r="I21" s="156">
        <f t="shared" si="1"/>
        <v>1488</v>
      </c>
      <c r="J21" s="156">
        <f t="shared" si="2"/>
        <v>2232</v>
      </c>
      <c r="K21" s="156">
        <v>2890</v>
      </c>
      <c r="L21" s="139">
        <f t="shared" si="3"/>
        <v>0</v>
      </c>
      <c r="M21" s="140">
        <v>6.115591397849462</v>
      </c>
      <c r="N21" s="141">
        <v>0</v>
      </c>
      <c r="O21" s="4">
        <v>79.3010752688172</v>
      </c>
      <c r="P21" s="51" t="s">
        <v>262</v>
      </c>
      <c r="Q21" s="27">
        <v>6</v>
      </c>
      <c r="R21" s="28">
        <v>20</v>
      </c>
      <c r="S21" s="29">
        <v>1</v>
      </c>
      <c r="T21" s="30">
        <v>2</v>
      </c>
      <c r="U21" s="31">
        <v>3</v>
      </c>
      <c r="V21" s="32">
        <v>1</v>
      </c>
      <c r="W21" s="46">
        <v>1</v>
      </c>
      <c r="X21" s="33">
        <v>1</v>
      </c>
      <c r="Y21" s="113">
        <v>8</v>
      </c>
      <c r="Z21" s="114">
        <v>0</v>
      </c>
      <c r="AA21" s="115">
        <v>0</v>
      </c>
      <c r="AB21" s="70">
        <v>6</v>
      </c>
      <c r="AC21" s="71">
        <v>0</v>
      </c>
      <c r="AD21" s="72">
        <v>0</v>
      </c>
      <c r="AE21" s="94">
        <v>1</v>
      </c>
    </row>
    <row r="22" spans="1:31" ht="14.25" customHeight="1" x14ac:dyDescent="0.25">
      <c r="A22" s="80" t="s">
        <v>182</v>
      </c>
      <c r="B22" s="2">
        <v>1012</v>
      </c>
      <c r="C22" s="8">
        <f t="shared" si="0"/>
        <v>5</v>
      </c>
      <c r="D22" s="24">
        <v>15</v>
      </c>
      <c r="E22" s="25">
        <v>4</v>
      </c>
      <c r="F22" s="26">
        <v>0</v>
      </c>
      <c r="G22" s="138">
        <v>6.0207509881422929</v>
      </c>
      <c r="H22" s="139">
        <v>0</v>
      </c>
      <c r="I22" s="156">
        <f t="shared" si="1"/>
        <v>2024</v>
      </c>
      <c r="J22" s="156">
        <f t="shared" si="2"/>
        <v>3036</v>
      </c>
      <c r="K22" s="156">
        <v>3748</v>
      </c>
      <c r="L22" s="139">
        <f t="shared" si="3"/>
        <v>0</v>
      </c>
      <c r="M22" s="140">
        <v>3.6561264822134385</v>
      </c>
      <c r="N22" s="141">
        <v>0</v>
      </c>
      <c r="O22" s="4">
        <v>64.229249011857718</v>
      </c>
      <c r="P22" s="51">
        <v>1</v>
      </c>
      <c r="Q22" s="27">
        <v>9</v>
      </c>
      <c r="R22" s="28">
        <v>4</v>
      </c>
      <c r="S22" s="29">
        <v>0</v>
      </c>
      <c r="T22" s="30">
        <v>2</v>
      </c>
      <c r="U22" s="31">
        <v>2</v>
      </c>
      <c r="V22" s="32">
        <v>1</v>
      </c>
      <c r="W22" s="46">
        <v>1</v>
      </c>
      <c r="X22" s="33">
        <v>1</v>
      </c>
      <c r="Y22" s="113">
        <v>8</v>
      </c>
      <c r="Z22" s="114">
        <v>0</v>
      </c>
      <c r="AA22" s="115">
        <v>0</v>
      </c>
      <c r="AB22" s="70">
        <v>20</v>
      </c>
      <c r="AC22" s="71">
        <v>1</v>
      </c>
      <c r="AD22" s="72">
        <v>0</v>
      </c>
      <c r="AE22" s="94">
        <v>1</v>
      </c>
    </row>
    <row r="23" spans="1:31" ht="14.25" customHeight="1" x14ac:dyDescent="0.25">
      <c r="A23" s="80" t="s">
        <v>181</v>
      </c>
      <c r="B23" s="2">
        <v>583</v>
      </c>
      <c r="C23" s="8">
        <f t="shared" si="0"/>
        <v>4</v>
      </c>
      <c r="D23" s="24">
        <v>5</v>
      </c>
      <c r="E23" s="25">
        <v>2</v>
      </c>
      <c r="F23" s="26">
        <v>0</v>
      </c>
      <c r="G23" s="138">
        <v>14.574614065180103</v>
      </c>
      <c r="H23" s="139">
        <v>0</v>
      </c>
      <c r="I23" s="156">
        <f t="shared" si="1"/>
        <v>1166</v>
      </c>
      <c r="J23" s="156">
        <f t="shared" si="2"/>
        <v>1749</v>
      </c>
      <c r="K23" s="156">
        <v>2338</v>
      </c>
      <c r="L23" s="139">
        <f t="shared" si="3"/>
        <v>0</v>
      </c>
      <c r="M23" s="140">
        <v>2.7444253859348198</v>
      </c>
      <c r="N23" s="141">
        <v>0</v>
      </c>
      <c r="O23" s="4">
        <v>137.22126929674101</v>
      </c>
      <c r="P23" s="51" t="s">
        <v>262</v>
      </c>
      <c r="Q23" s="27">
        <v>6</v>
      </c>
      <c r="R23" s="28">
        <v>6</v>
      </c>
      <c r="S23" s="29">
        <v>1</v>
      </c>
      <c r="T23" s="30">
        <v>2</v>
      </c>
      <c r="U23" s="31">
        <v>0</v>
      </c>
      <c r="V23" s="32">
        <v>0</v>
      </c>
      <c r="W23" s="46">
        <v>1</v>
      </c>
      <c r="X23" s="33">
        <v>1</v>
      </c>
      <c r="Y23" s="113">
        <v>8</v>
      </c>
      <c r="Z23" s="114">
        <v>0</v>
      </c>
      <c r="AA23" s="115">
        <v>0</v>
      </c>
      <c r="AB23" s="70">
        <v>6</v>
      </c>
      <c r="AC23" s="71">
        <v>1</v>
      </c>
      <c r="AD23" s="72">
        <v>0</v>
      </c>
      <c r="AE23" s="94">
        <v>1</v>
      </c>
    </row>
    <row r="24" spans="1:31" ht="14.25" customHeight="1" x14ac:dyDescent="0.25">
      <c r="A24" s="80" t="s">
        <v>180</v>
      </c>
      <c r="B24" s="2">
        <v>481</v>
      </c>
      <c r="C24" s="8">
        <f t="shared" si="0"/>
        <v>4</v>
      </c>
      <c r="D24" s="24">
        <v>4</v>
      </c>
      <c r="E24" s="25">
        <v>1</v>
      </c>
      <c r="F24" s="26">
        <v>0</v>
      </c>
      <c r="G24" s="138">
        <v>23.600831600831601</v>
      </c>
      <c r="H24" s="139">
        <v>0</v>
      </c>
      <c r="I24" s="156">
        <f t="shared" si="1"/>
        <v>962</v>
      </c>
      <c r="J24" s="156">
        <f t="shared" si="2"/>
        <v>1443</v>
      </c>
      <c r="K24" s="156">
        <v>5336</v>
      </c>
      <c r="L24" s="139">
        <f t="shared" si="3"/>
        <v>0</v>
      </c>
      <c r="M24" s="140">
        <v>3.7422037422037424</v>
      </c>
      <c r="N24" s="141">
        <v>0</v>
      </c>
      <c r="O24" s="4">
        <v>201.66320166320168</v>
      </c>
      <c r="P24" s="51" t="s">
        <v>262</v>
      </c>
      <c r="Q24" s="27">
        <v>4</v>
      </c>
      <c r="R24" s="28">
        <v>14</v>
      </c>
      <c r="S24" s="29">
        <v>1</v>
      </c>
      <c r="T24" s="30">
        <v>1</v>
      </c>
      <c r="U24" s="31">
        <v>4</v>
      </c>
      <c r="V24" s="32">
        <v>1</v>
      </c>
      <c r="W24" s="46">
        <v>1</v>
      </c>
      <c r="X24" s="33" t="s">
        <v>262</v>
      </c>
      <c r="Y24" s="113">
        <v>8</v>
      </c>
      <c r="Z24" s="114">
        <v>0</v>
      </c>
      <c r="AA24" s="115">
        <v>0</v>
      </c>
      <c r="AB24" s="70">
        <v>4</v>
      </c>
      <c r="AC24" s="71">
        <v>0</v>
      </c>
      <c r="AD24" s="72">
        <v>0</v>
      </c>
      <c r="AE24" s="94">
        <v>1</v>
      </c>
    </row>
    <row r="25" spans="1:31" ht="14.25" customHeight="1" x14ac:dyDescent="0.25">
      <c r="A25" s="80" t="s">
        <v>179</v>
      </c>
      <c r="B25" s="2">
        <v>291</v>
      </c>
      <c r="C25" s="8">
        <f t="shared" si="0"/>
        <v>6</v>
      </c>
      <c r="D25" s="24">
        <v>4</v>
      </c>
      <c r="E25" s="25">
        <v>3</v>
      </c>
      <c r="F25" s="26">
        <v>0</v>
      </c>
      <c r="G25" s="138">
        <v>26.563573883161514</v>
      </c>
      <c r="H25" s="139">
        <v>0</v>
      </c>
      <c r="I25" s="156">
        <f t="shared" si="1"/>
        <v>582</v>
      </c>
      <c r="J25" s="156">
        <f t="shared" si="2"/>
        <v>873</v>
      </c>
      <c r="K25" s="156">
        <v>2893</v>
      </c>
      <c r="L25" s="139">
        <f t="shared" si="3"/>
        <v>0</v>
      </c>
      <c r="M25" s="140">
        <v>7.3883161512027495</v>
      </c>
      <c r="N25" s="141">
        <v>1</v>
      </c>
      <c r="O25" s="4">
        <v>185.56701030927834</v>
      </c>
      <c r="P25" s="51" t="s">
        <v>262</v>
      </c>
      <c r="Q25" s="27">
        <v>4</v>
      </c>
      <c r="R25" s="28">
        <v>12</v>
      </c>
      <c r="S25" s="29">
        <v>1</v>
      </c>
      <c r="T25" s="30">
        <v>1</v>
      </c>
      <c r="U25" s="31">
        <v>1</v>
      </c>
      <c r="V25" s="32">
        <v>1</v>
      </c>
      <c r="W25" s="46">
        <v>1</v>
      </c>
      <c r="X25" s="33" t="s">
        <v>262</v>
      </c>
      <c r="Y25" s="113">
        <v>8</v>
      </c>
      <c r="Z25" s="114">
        <v>0</v>
      </c>
      <c r="AA25" s="115">
        <v>0</v>
      </c>
      <c r="AB25" s="70">
        <v>4</v>
      </c>
      <c r="AC25" s="71">
        <v>5</v>
      </c>
      <c r="AD25" s="72">
        <v>1</v>
      </c>
      <c r="AE25" s="94">
        <v>1</v>
      </c>
    </row>
    <row r="26" spans="1:31" ht="14.25" customHeight="1" x14ac:dyDescent="0.25">
      <c r="A26" s="80" t="s">
        <v>178</v>
      </c>
      <c r="B26" s="2">
        <v>222</v>
      </c>
      <c r="C26" s="8">
        <f t="shared" si="0"/>
        <v>6</v>
      </c>
      <c r="D26" s="24">
        <v>4</v>
      </c>
      <c r="E26" s="25">
        <v>2</v>
      </c>
      <c r="F26" s="26">
        <v>0</v>
      </c>
      <c r="G26" s="138">
        <v>49.855855855855857</v>
      </c>
      <c r="H26" s="139">
        <v>1</v>
      </c>
      <c r="I26" s="156">
        <f t="shared" si="1"/>
        <v>444</v>
      </c>
      <c r="J26" s="156">
        <f t="shared" si="2"/>
        <v>666</v>
      </c>
      <c r="K26" s="156">
        <v>1686</v>
      </c>
      <c r="L26" s="139">
        <f t="shared" si="3"/>
        <v>0</v>
      </c>
      <c r="M26" s="140">
        <v>16.216216216216218</v>
      </c>
      <c r="N26" s="141">
        <v>1</v>
      </c>
      <c r="O26" s="4">
        <v>225.22522522522522</v>
      </c>
      <c r="P26" s="51" t="s">
        <v>262</v>
      </c>
      <c r="Q26" s="27">
        <v>4</v>
      </c>
      <c r="R26" s="28">
        <v>15</v>
      </c>
      <c r="S26" s="29">
        <v>1</v>
      </c>
      <c r="T26" s="30">
        <v>1</v>
      </c>
      <c r="U26" s="31">
        <v>0</v>
      </c>
      <c r="V26" s="32">
        <v>0</v>
      </c>
      <c r="W26" s="46">
        <v>1</v>
      </c>
      <c r="X26" s="33" t="s">
        <v>262</v>
      </c>
      <c r="Y26" s="113">
        <v>8</v>
      </c>
      <c r="Z26" s="114">
        <v>100</v>
      </c>
      <c r="AA26" s="115">
        <v>1</v>
      </c>
      <c r="AB26" s="70">
        <v>4</v>
      </c>
      <c r="AC26" s="71">
        <v>1</v>
      </c>
      <c r="AD26" s="72">
        <v>0</v>
      </c>
      <c r="AE26" s="94">
        <v>1</v>
      </c>
    </row>
    <row r="27" spans="1:31" ht="14.25" customHeight="1" x14ac:dyDescent="0.25">
      <c r="A27" s="80" t="s">
        <v>177</v>
      </c>
      <c r="B27" s="2">
        <v>233</v>
      </c>
      <c r="C27" s="8">
        <f t="shared" si="0"/>
        <v>4</v>
      </c>
      <c r="D27" s="24">
        <v>4</v>
      </c>
      <c r="E27" s="25">
        <v>1</v>
      </c>
      <c r="F27" s="26">
        <v>0</v>
      </c>
      <c r="G27" s="138">
        <v>21.463519313304722</v>
      </c>
      <c r="H27" s="139">
        <v>0</v>
      </c>
      <c r="I27" s="156">
        <f t="shared" si="1"/>
        <v>466</v>
      </c>
      <c r="J27" s="156">
        <f t="shared" si="2"/>
        <v>699</v>
      </c>
      <c r="K27" s="156">
        <v>1485</v>
      </c>
      <c r="L27" s="139">
        <f t="shared" si="3"/>
        <v>0</v>
      </c>
      <c r="M27" s="140">
        <v>7.7253218884120178</v>
      </c>
      <c r="N27" s="141">
        <v>1</v>
      </c>
      <c r="O27" s="4">
        <v>77.253218884120173</v>
      </c>
      <c r="P27" s="51" t="s">
        <v>262</v>
      </c>
      <c r="Q27" s="27">
        <v>4</v>
      </c>
      <c r="R27" s="28">
        <v>2</v>
      </c>
      <c r="S27" s="29">
        <v>0</v>
      </c>
      <c r="T27" s="30">
        <v>1</v>
      </c>
      <c r="U27" s="31">
        <v>1</v>
      </c>
      <c r="V27" s="32">
        <v>1</v>
      </c>
      <c r="W27" s="46">
        <v>1</v>
      </c>
      <c r="X27" s="33" t="s">
        <v>262</v>
      </c>
      <c r="Y27" s="113">
        <v>8</v>
      </c>
      <c r="Z27" s="114">
        <v>0</v>
      </c>
      <c r="AA27" s="115">
        <v>0</v>
      </c>
      <c r="AB27" s="70">
        <v>4</v>
      </c>
      <c r="AC27" s="71">
        <v>0</v>
      </c>
      <c r="AD27" s="72">
        <v>0</v>
      </c>
      <c r="AE27" s="94">
        <v>1</v>
      </c>
    </row>
    <row r="28" spans="1:31" ht="14.25" customHeight="1" x14ac:dyDescent="0.25">
      <c r="A28" s="80" t="s">
        <v>191</v>
      </c>
      <c r="B28" s="2">
        <v>1104</v>
      </c>
      <c r="C28" s="8">
        <f t="shared" si="0"/>
        <v>5</v>
      </c>
      <c r="D28" s="24">
        <v>15</v>
      </c>
      <c r="E28" s="25">
        <v>6</v>
      </c>
      <c r="F28" s="26">
        <v>0</v>
      </c>
      <c r="G28" s="138">
        <v>12.943840579710145</v>
      </c>
      <c r="H28" s="139">
        <v>0</v>
      </c>
      <c r="I28" s="156">
        <f t="shared" si="1"/>
        <v>2208</v>
      </c>
      <c r="J28" s="156">
        <f t="shared" si="2"/>
        <v>3312</v>
      </c>
      <c r="K28" s="156">
        <v>3719</v>
      </c>
      <c r="L28" s="139">
        <f t="shared" si="3"/>
        <v>0</v>
      </c>
      <c r="M28" s="140">
        <v>2.7173913043478262</v>
      </c>
      <c r="N28" s="141">
        <v>0</v>
      </c>
      <c r="O28" s="4">
        <v>72.463768115942031</v>
      </c>
      <c r="P28" s="51">
        <v>1</v>
      </c>
      <c r="Q28" s="27">
        <v>9</v>
      </c>
      <c r="R28" s="28">
        <v>11</v>
      </c>
      <c r="S28" s="29">
        <v>1</v>
      </c>
      <c r="T28" s="30">
        <v>2</v>
      </c>
      <c r="U28" s="31">
        <v>1</v>
      </c>
      <c r="V28" s="32">
        <v>0</v>
      </c>
      <c r="W28" s="46">
        <v>1</v>
      </c>
      <c r="X28" s="33">
        <v>1</v>
      </c>
      <c r="Y28" s="113">
        <v>8</v>
      </c>
      <c r="Z28" s="114">
        <v>0</v>
      </c>
      <c r="AA28" s="115">
        <v>0</v>
      </c>
      <c r="AB28" s="70">
        <v>20</v>
      </c>
      <c r="AC28" s="71">
        <v>5</v>
      </c>
      <c r="AD28" s="72">
        <v>0</v>
      </c>
      <c r="AE28" s="94">
        <v>1</v>
      </c>
    </row>
    <row r="29" spans="1:31" ht="14.25" customHeight="1" x14ac:dyDescent="0.25">
      <c r="A29" s="80" t="s">
        <v>176</v>
      </c>
      <c r="B29" s="2">
        <v>179</v>
      </c>
      <c r="C29" s="8">
        <f t="shared" si="0"/>
        <v>5</v>
      </c>
      <c r="D29" s="24">
        <v>4</v>
      </c>
      <c r="E29" s="25">
        <v>3</v>
      </c>
      <c r="F29" s="26">
        <v>0</v>
      </c>
      <c r="G29" s="138">
        <v>39.117318435754193</v>
      </c>
      <c r="H29" s="139">
        <v>1</v>
      </c>
      <c r="I29" s="156">
        <f t="shared" si="1"/>
        <v>358</v>
      </c>
      <c r="J29" s="156">
        <f t="shared" si="2"/>
        <v>537</v>
      </c>
      <c r="K29" s="156">
        <v>1620</v>
      </c>
      <c r="L29" s="139">
        <f t="shared" si="3"/>
        <v>0</v>
      </c>
      <c r="M29" s="140">
        <v>0</v>
      </c>
      <c r="N29" s="141">
        <v>0</v>
      </c>
      <c r="O29" s="4">
        <v>111.73184357541899</v>
      </c>
      <c r="P29" s="51" t="s">
        <v>262</v>
      </c>
      <c r="Q29" s="27">
        <v>4</v>
      </c>
      <c r="R29" s="28">
        <v>2</v>
      </c>
      <c r="S29" s="29">
        <v>0</v>
      </c>
      <c r="T29" s="30">
        <v>1</v>
      </c>
      <c r="U29" s="31">
        <v>1</v>
      </c>
      <c r="V29" s="32">
        <v>1</v>
      </c>
      <c r="W29" s="46">
        <v>1</v>
      </c>
      <c r="X29" s="33" t="s">
        <v>262</v>
      </c>
      <c r="Y29" s="113">
        <v>8</v>
      </c>
      <c r="Z29" s="114">
        <v>0</v>
      </c>
      <c r="AA29" s="115">
        <v>0</v>
      </c>
      <c r="AB29" s="70">
        <v>4</v>
      </c>
      <c r="AC29" s="71">
        <v>5</v>
      </c>
      <c r="AD29" s="72">
        <v>1</v>
      </c>
      <c r="AE29" s="94">
        <v>1</v>
      </c>
    </row>
    <row r="30" spans="1:31" ht="14.25" customHeight="1" x14ac:dyDescent="0.25">
      <c r="A30" s="80" t="s">
        <v>175</v>
      </c>
      <c r="B30" s="2">
        <v>695</v>
      </c>
      <c r="C30" s="8">
        <f t="shared" si="0"/>
        <v>8</v>
      </c>
      <c r="D30" s="24">
        <v>5</v>
      </c>
      <c r="E30" s="25">
        <v>8</v>
      </c>
      <c r="F30" s="26">
        <v>1</v>
      </c>
      <c r="G30" s="138">
        <v>22.576978417266186</v>
      </c>
      <c r="H30" s="139">
        <v>0</v>
      </c>
      <c r="I30" s="156">
        <f t="shared" si="1"/>
        <v>1390</v>
      </c>
      <c r="J30" s="156">
        <f t="shared" si="2"/>
        <v>2085</v>
      </c>
      <c r="K30" s="156">
        <v>2734</v>
      </c>
      <c r="L30" s="139">
        <f t="shared" si="3"/>
        <v>0</v>
      </c>
      <c r="M30" s="140">
        <v>9.85611510791367</v>
      </c>
      <c r="N30" s="141">
        <v>1</v>
      </c>
      <c r="O30" s="4">
        <v>100.71942446043165</v>
      </c>
      <c r="P30" s="51" t="s">
        <v>262</v>
      </c>
      <c r="Q30" s="27">
        <v>6</v>
      </c>
      <c r="R30" s="28">
        <v>6</v>
      </c>
      <c r="S30" s="29">
        <v>1</v>
      </c>
      <c r="T30" s="30">
        <v>2</v>
      </c>
      <c r="U30" s="31">
        <v>1</v>
      </c>
      <c r="V30" s="32">
        <v>0</v>
      </c>
      <c r="W30" s="46">
        <v>1</v>
      </c>
      <c r="X30" s="33">
        <v>1</v>
      </c>
      <c r="Y30" s="113">
        <v>8</v>
      </c>
      <c r="Z30" s="114">
        <v>100</v>
      </c>
      <c r="AA30" s="115">
        <v>1</v>
      </c>
      <c r="AB30" s="70">
        <v>6</v>
      </c>
      <c r="AC30" s="71">
        <v>9</v>
      </c>
      <c r="AD30" s="72">
        <v>1</v>
      </c>
      <c r="AE30" s="94">
        <v>1</v>
      </c>
    </row>
    <row r="31" spans="1:31" ht="14.25" customHeight="1" x14ac:dyDescent="0.25">
      <c r="A31" s="80" t="s">
        <v>208</v>
      </c>
      <c r="B31" s="2">
        <v>654</v>
      </c>
      <c r="C31" s="8">
        <f t="shared" si="0"/>
        <v>6</v>
      </c>
      <c r="D31" s="24">
        <v>5</v>
      </c>
      <c r="E31" s="25">
        <v>6</v>
      </c>
      <c r="F31" s="26">
        <v>1</v>
      </c>
      <c r="G31" s="138">
        <v>5.474006116207951</v>
      </c>
      <c r="H31" s="139">
        <v>0</v>
      </c>
      <c r="I31" s="156">
        <f t="shared" si="1"/>
        <v>1308</v>
      </c>
      <c r="J31" s="156">
        <f t="shared" si="2"/>
        <v>1962</v>
      </c>
      <c r="K31" s="156">
        <v>5019</v>
      </c>
      <c r="L31" s="139">
        <f t="shared" si="3"/>
        <v>0</v>
      </c>
      <c r="M31" s="140">
        <v>2.5993883792048931</v>
      </c>
      <c r="N31" s="141">
        <v>0</v>
      </c>
      <c r="O31" s="4">
        <v>59.633027522935784</v>
      </c>
      <c r="P31" s="51" t="s">
        <v>262</v>
      </c>
      <c r="Q31" s="27">
        <v>6</v>
      </c>
      <c r="R31" s="28">
        <v>9</v>
      </c>
      <c r="S31" s="29">
        <v>1</v>
      </c>
      <c r="T31" s="30">
        <v>2</v>
      </c>
      <c r="U31" s="31">
        <v>4</v>
      </c>
      <c r="V31" s="32">
        <v>1</v>
      </c>
      <c r="W31" s="46">
        <v>1</v>
      </c>
      <c r="X31" s="33">
        <v>1</v>
      </c>
      <c r="Y31" s="113">
        <v>8</v>
      </c>
      <c r="Z31" s="114">
        <v>0</v>
      </c>
      <c r="AA31" s="115">
        <v>0</v>
      </c>
      <c r="AB31" s="70">
        <v>6</v>
      </c>
      <c r="AC31" s="71">
        <v>0</v>
      </c>
      <c r="AD31" s="72">
        <v>0</v>
      </c>
      <c r="AE31" s="94">
        <v>1</v>
      </c>
    </row>
    <row r="32" spans="1:31" ht="14.25" customHeight="1" x14ac:dyDescent="0.25">
      <c r="A32" s="80" t="s">
        <v>174</v>
      </c>
      <c r="B32" s="2">
        <v>390</v>
      </c>
      <c r="C32" s="8">
        <f t="shared" si="0"/>
        <v>5</v>
      </c>
      <c r="D32" s="24">
        <v>4</v>
      </c>
      <c r="E32" s="25">
        <v>2</v>
      </c>
      <c r="F32" s="26">
        <v>0</v>
      </c>
      <c r="G32" s="138">
        <v>22.297435897435896</v>
      </c>
      <c r="H32" s="139">
        <v>0</v>
      </c>
      <c r="I32" s="156">
        <f t="shared" si="1"/>
        <v>780</v>
      </c>
      <c r="J32" s="156">
        <f t="shared" si="2"/>
        <v>1170</v>
      </c>
      <c r="K32" s="156">
        <v>1775</v>
      </c>
      <c r="L32" s="139">
        <f t="shared" si="3"/>
        <v>0</v>
      </c>
      <c r="M32" s="140">
        <v>9.2307692307692317</v>
      </c>
      <c r="N32" s="141">
        <v>1</v>
      </c>
      <c r="O32" s="4">
        <v>71.794871794871796</v>
      </c>
      <c r="P32" s="51" t="s">
        <v>262</v>
      </c>
      <c r="Q32" s="27">
        <v>4</v>
      </c>
      <c r="R32" s="28">
        <v>8</v>
      </c>
      <c r="S32" s="29">
        <v>1</v>
      </c>
      <c r="T32" s="30">
        <v>1</v>
      </c>
      <c r="U32" s="31">
        <v>1</v>
      </c>
      <c r="V32" s="32">
        <v>1</v>
      </c>
      <c r="W32" s="46">
        <v>1</v>
      </c>
      <c r="X32" s="33" t="s">
        <v>262</v>
      </c>
      <c r="Y32" s="113">
        <v>8</v>
      </c>
      <c r="Z32" s="114">
        <v>0</v>
      </c>
      <c r="AA32" s="115">
        <v>0</v>
      </c>
      <c r="AB32" s="70">
        <v>4</v>
      </c>
      <c r="AC32" s="71">
        <v>0</v>
      </c>
      <c r="AD32" s="72">
        <v>0</v>
      </c>
      <c r="AE32" s="94">
        <v>1</v>
      </c>
    </row>
    <row r="33" spans="1:31" ht="14.25" customHeight="1" x14ac:dyDescent="0.25">
      <c r="A33" s="80" t="s">
        <v>173</v>
      </c>
      <c r="B33" s="2">
        <v>488</v>
      </c>
      <c r="C33" s="8">
        <f t="shared" si="0"/>
        <v>4</v>
      </c>
      <c r="D33" s="24">
        <v>4</v>
      </c>
      <c r="E33" s="25">
        <v>1</v>
      </c>
      <c r="F33" s="26">
        <v>0</v>
      </c>
      <c r="G33" s="138">
        <v>20.481557377049182</v>
      </c>
      <c r="H33" s="139">
        <v>0</v>
      </c>
      <c r="I33" s="156">
        <f t="shared" si="1"/>
        <v>976</v>
      </c>
      <c r="J33" s="156">
        <f t="shared" si="2"/>
        <v>1464</v>
      </c>
      <c r="K33" s="156">
        <v>3877</v>
      </c>
      <c r="L33" s="139">
        <f t="shared" si="3"/>
        <v>0</v>
      </c>
      <c r="M33" s="140">
        <v>6.7622950819672134</v>
      </c>
      <c r="N33" s="141">
        <v>0</v>
      </c>
      <c r="O33" s="4">
        <v>157.78688524590166</v>
      </c>
      <c r="P33" s="51" t="s">
        <v>262</v>
      </c>
      <c r="Q33" s="27">
        <v>4</v>
      </c>
      <c r="R33" s="28">
        <v>16</v>
      </c>
      <c r="S33" s="29">
        <v>1</v>
      </c>
      <c r="T33" s="30">
        <v>1</v>
      </c>
      <c r="U33" s="31">
        <v>1</v>
      </c>
      <c r="V33" s="32">
        <v>1</v>
      </c>
      <c r="W33" s="46">
        <v>1</v>
      </c>
      <c r="X33" s="33" t="s">
        <v>262</v>
      </c>
      <c r="Y33" s="113">
        <v>8</v>
      </c>
      <c r="Z33" s="114">
        <v>0</v>
      </c>
      <c r="AA33" s="115">
        <v>0</v>
      </c>
      <c r="AB33" s="70">
        <v>4</v>
      </c>
      <c r="AC33" s="71">
        <v>0</v>
      </c>
      <c r="AD33" s="72">
        <v>0</v>
      </c>
      <c r="AE33" s="94">
        <v>1</v>
      </c>
    </row>
    <row r="34" spans="1:31" ht="14.25" customHeight="1" x14ac:dyDescent="0.25">
      <c r="A34" s="80" t="s">
        <v>172</v>
      </c>
      <c r="B34" s="2">
        <v>443</v>
      </c>
      <c r="C34" s="8">
        <f t="shared" si="0"/>
        <v>5</v>
      </c>
      <c r="D34" s="24">
        <v>4</v>
      </c>
      <c r="E34" s="25">
        <v>17</v>
      </c>
      <c r="F34" s="26">
        <v>1</v>
      </c>
      <c r="G34" s="138">
        <v>25.963882618510159</v>
      </c>
      <c r="H34" s="139">
        <v>0</v>
      </c>
      <c r="I34" s="156">
        <f t="shared" si="1"/>
        <v>886</v>
      </c>
      <c r="J34" s="156">
        <f t="shared" si="2"/>
        <v>1329</v>
      </c>
      <c r="K34" s="156">
        <v>1927</v>
      </c>
      <c r="L34" s="139">
        <f t="shared" si="3"/>
        <v>0</v>
      </c>
      <c r="M34" s="140">
        <v>4.966139954853273</v>
      </c>
      <c r="N34" s="141">
        <v>0</v>
      </c>
      <c r="O34" s="4">
        <v>67.720090293453737</v>
      </c>
      <c r="P34" s="51" t="s">
        <v>262</v>
      </c>
      <c r="Q34" s="27">
        <v>4</v>
      </c>
      <c r="R34" s="28">
        <v>12</v>
      </c>
      <c r="S34" s="29">
        <v>1</v>
      </c>
      <c r="T34" s="30">
        <v>1</v>
      </c>
      <c r="U34" s="31">
        <v>1</v>
      </c>
      <c r="V34" s="32">
        <v>1</v>
      </c>
      <c r="W34" s="46">
        <v>1</v>
      </c>
      <c r="X34" s="33" t="s">
        <v>262</v>
      </c>
      <c r="Y34" s="113">
        <v>8</v>
      </c>
      <c r="Z34" s="114">
        <v>0</v>
      </c>
      <c r="AA34" s="115">
        <v>0</v>
      </c>
      <c r="AB34" s="70">
        <v>4</v>
      </c>
      <c r="AC34" s="71">
        <v>0</v>
      </c>
      <c r="AD34" s="72">
        <v>0</v>
      </c>
      <c r="AE34" s="94">
        <v>1</v>
      </c>
    </row>
    <row r="35" spans="1:31" ht="14.25" customHeight="1" x14ac:dyDescent="0.25">
      <c r="A35" s="80" t="s">
        <v>171</v>
      </c>
      <c r="B35" s="2">
        <v>886</v>
      </c>
      <c r="C35" s="8">
        <f t="shared" si="0"/>
        <v>3</v>
      </c>
      <c r="D35" s="24">
        <v>5</v>
      </c>
      <c r="E35" s="25">
        <v>4</v>
      </c>
      <c r="F35" s="26">
        <v>0</v>
      </c>
      <c r="G35" s="138">
        <v>12.985327313769751</v>
      </c>
      <c r="H35" s="139">
        <v>0</v>
      </c>
      <c r="I35" s="156">
        <f t="shared" si="1"/>
        <v>1772</v>
      </c>
      <c r="J35" s="156">
        <f t="shared" si="2"/>
        <v>2658</v>
      </c>
      <c r="K35" s="156">
        <v>4115</v>
      </c>
      <c r="L35" s="139">
        <f t="shared" si="3"/>
        <v>0</v>
      </c>
      <c r="M35" s="140">
        <v>1.8058690744920991</v>
      </c>
      <c r="N35" s="141">
        <v>0</v>
      </c>
      <c r="O35" s="4">
        <v>67.720090293453737</v>
      </c>
      <c r="P35" s="51" t="s">
        <v>262</v>
      </c>
      <c r="Q35" s="27">
        <v>6</v>
      </c>
      <c r="R35" s="28">
        <v>2</v>
      </c>
      <c r="S35" s="29">
        <v>0</v>
      </c>
      <c r="T35" s="30">
        <v>2</v>
      </c>
      <c r="U35" s="31">
        <v>0</v>
      </c>
      <c r="V35" s="32">
        <v>0</v>
      </c>
      <c r="W35" s="46">
        <v>1</v>
      </c>
      <c r="X35" s="33">
        <v>1</v>
      </c>
      <c r="Y35" s="113">
        <v>8</v>
      </c>
      <c r="Z35" s="114">
        <v>0</v>
      </c>
      <c r="AA35" s="115">
        <v>0</v>
      </c>
      <c r="AB35" s="70">
        <v>6</v>
      </c>
      <c r="AC35" s="71">
        <v>0</v>
      </c>
      <c r="AD35" s="72">
        <v>0</v>
      </c>
      <c r="AE35" s="94">
        <v>1</v>
      </c>
    </row>
    <row r="36" spans="1:31" ht="14.25" customHeight="1" x14ac:dyDescent="0.25">
      <c r="A36" s="80" t="s">
        <v>170</v>
      </c>
      <c r="B36" s="2">
        <v>365</v>
      </c>
      <c r="C36" s="8">
        <f t="shared" si="0"/>
        <v>2</v>
      </c>
      <c r="D36" s="24">
        <v>4</v>
      </c>
      <c r="E36" s="25">
        <v>2</v>
      </c>
      <c r="F36" s="26">
        <v>0</v>
      </c>
      <c r="G36" s="138">
        <v>27.386301369863013</v>
      </c>
      <c r="H36" s="139">
        <v>0</v>
      </c>
      <c r="I36" s="156">
        <f t="shared" si="1"/>
        <v>730</v>
      </c>
      <c r="J36" s="156">
        <f t="shared" si="2"/>
        <v>1095</v>
      </c>
      <c r="K36" s="156">
        <v>1484</v>
      </c>
      <c r="L36" s="139">
        <f t="shared" si="3"/>
        <v>0</v>
      </c>
      <c r="M36" s="140">
        <v>6.5753424657534243</v>
      </c>
      <c r="N36" s="141">
        <v>0</v>
      </c>
      <c r="O36" s="4">
        <v>191.7808219178082</v>
      </c>
      <c r="P36" s="51" t="s">
        <v>262</v>
      </c>
      <c r="Q36" s="27">
        <v>4</v>
      </c>
      <c r="R36" s="28">
        <v>0</v>
      </c>
      <c r="S36" s="29">
        <v>0</v>
      </c>
      <c r="T36" s="30">
        <v>1</v>
      </c>
      <c r="U36" s="31">
        <v>0</v>
      </c>
      <c r="V36" s="32">
        <v>0</v>
      </c>
      <c r="W36" s="46">
        <v>1</v>
      </c>
      <c r="X36" s="33" t="s">
        <v>262</v>
      </c>
      <c r="Y36" s="113">
        <v>8</v>
      </c>
      <c r="Z36" s="114">
        <v>0</v>
      </c>
      <c r="AA36" s="115">
        <v>0</v>
      </c>
      <c r="AB36" s="70">
        <v>4</v>
      </c>
      <c r="AC36" s="71">
        <v>0</v>
      </c>
      <c r="AD36" s="72">
        <v>0</v>
      </c>
      <c r="AE36" s="94">
        <v>1</v>
      </c>
    </row>
    <row r="37" spans="1:31" ht="14.25" customHeight="1" x14ac:dyDescent="0.25">
      <c r="A37" s="80" t="s">
        <v>169</v>
      </c>
      <c r="B37" s="2">
        <v>553</v>
      </c>
      <c r="C37" s="8">
        <f t="shared" ref="C37:C61" si="4">F37+H37+L37+N37+S37+V37+W37+AA37+AD37+AE37+SUM(P37)+SUM(X37)</f>
        <v>4</v>
      </c>
      <c r="D37" s="24">
        <v>5</v>
      </c>
      <c r="E37" s="25">
        <v>2</v>
      </c>
      <c r="F37" s="26">
        <v>0</v>
      </c>
      <c r="G37" s="138">
        <v>28.028933092224232</v>
      </c>
      <c r="H37" s="139">
        <v>0</v>
      </c>
      <c r="I37" s="156">
        <f t="shared" si="1"/>
        <v>1106</v>
      </c>
      <c r="J37" s="156">
        <f t="shared" si="2"/>
        <v>1659</v>
      </c>
      <c r="K37" s="156">
        <v>2090</v>
      </c>
      <c r="L37" s="139">
        <f t="shared" si="3"/>
        <v>0</v>
      </c>
      <c r="M37" s="140">
        <v>4.1591320072332731</v>
      </c>
      <c r="N37" s="141">
        <v>0</v>
      </c>
      <c r="O37" s="4">
        <v>108.49909584086799</v>
      </c>
      <c r="P37" s="51" t="s">
        <v>262</v>
      </c>
      <c r="Q37" s="27">
        <v>6</v>
      </c>
      <c r="R37" s="28">
        <v>3</v>
      </c>
      <c r="S37" s="29">
        <v>0</v>
      </c>
      <c r="T37" s="30">
        <v>2</v>
      </c>
      <c r="U37" s="31">
        <v>0</v>
      </c>
      <c r="V37" s="32">
        <v>0</v>
      </c>
      <c r="W37" s="46">
        <v>1</v>
      </c>
      <c r="X37" s="33">
        <v>1</v>
      </c>
      <c r="Y37" s="113">
        <v>8</v>
      </c>
      <c r="Z37" s="114">
        <v>0</v>
      </c>
      <c r="AA37" s="115">
        <v>0</v>
      </c>
      <c r="AB37" s="70">
        <v>6</v>
      </c>
      <c r="AC37" s="71">
        <v>6</v>
      </c>
      <c r="AD37" s="72">
        <v>1</v>
      </c>
      <c r="AE37" s="94">
        <v>1</v>
      </c>
    </row>
    <row r="38" spans="1:31" ht="14.25" customHeight="1" x14ac:dyDescent="0.25">
      <c r="A38" s="80" t="s">
        <v>168</v>
      </c>
      <c r="B38" s="2">
        <v>240</v>
      </c>
      <c r="C38" s="8">
        <f t="shared" si="4"/>
        <v>4</v>
      </c>
      <c r="D38" s="24">
        <v>4</v>
      </c>
      <c r="E38" s="25">
        <v>2</v>
      </c>
      <c r="F38" s="26">
        <v>0</v>
      </c>
      <c r="G38" s="138">
        <v>66.8125</v>
      </c>
      <c r="H38" s="139">
        <v>1</v>
      </c>
      <c r="I38" s="156">
        <f t="shared" si="1"/>
        <v>480</v>
      </c>
      <c r="J38" s="156">
        <f t="shared" si="2"/>
        <v>720</v>
      </c>
      <c r="K38" s="156">
        <v>2473</v>
      </c>
      <c r="L38" s="139">
        <f t="shared" si="3"/>
        <v>0</v>
      </c>
      <c r="M38" s="140">
        <v>16.666666666666664</v>
      </c>
      <c r="N38" s="141">
        <v>1</v>
      </c>
      <c r="O38" s="4">
        <v>133.33333333333334</v>
      </c>
      <c r="P38" s="51" t="s">
        <v>262</v>
      </c>
      <c r="Q38" s="27">
        <v>4</v>
      </c>
      <c r="R38" s="28">
        <v>2</v>
      </c>
      <c r="S38" s="29">
        <v>0</v>
      </c>
      <c r="T38" s="30">
        <v>1</v>
      </c>
      <c r="U38" s="31">
        <v>0</v>
      </c>
      <c r="V38" s="32">
        <v>0</v>
      </c>
      <c r="W38" s="46">
        <v>1</v>
      </c>
      <c r="X38" s="33" t="s">
        <v>262</v>
      </c>
      <c r="Y38" s="113">
        <v>8</v>
      </c>
      <c r="Z38" s="114">
        <v>0</v>
      </c>
      <c r="AA38" s="115">
        <v>0</v>
      </c>
      <c r="AB38" s="70">
        <v>4</v>
      </c>
      <c r="AC38" s="71">
        <v>0</v>
      </c>
      <c r="AD38" s="72">
        <v>0</v>
      </c>
      <c r="AE38" s="94">
        <v>1</v>
      </c>
    </row>
    <row r="39" spans="1:31" ht="14.25" customHeight="1" x14ac:dyDescent="0.25">
      <c r="A39" s="80" t="s">
        <v>167</v>
      </c>
      <c r="B39" s="2">
        <v>995</v>
      </c>
      <c r="C39" s="8">
        <f t="shared" si="4"/>
        <v>3</v>
      </c>
      <c r="D39" s="24">
        <v>5</v>
      </c>
      <c r="E39" s="25">
        <v>0</v>
      </c>
      <c r="F39" s="26">
        <v>0</v>
      </c>
      <c r="G39" s="138">
        <v>2.0100502512562812</v>
      </c>
      <c r="H39" s="139">
        <v>0</v>
      </c>
      <c r="I39" s="156">
        <f t="shared" si="1"/>
        <v>1990</v>
      </c>
      <c r="J39" s="156">
        <f t="shared" si="2"/>
        <v>2985</v>
      </c>
      <c r="K39" s="156">
        <v>3677</v>
      </c>
      <c r="L39" s="139">
        <f t="shared" si="3"/>
        <v>0</v>
      </c>
      <c r="M39" s="140">
        <v>0.45226130653266328</v>
      </c>
      <c r="N39" s="141">
        <v>0</v>
      </c>
      <c r="O39" s="4">
        <v>20.100502512562816</v>
      </c>
      <c r="P39" s="51" t="s">
        <v>262</v>
      </c>
      <c r="Q39" s="27">
        <v>6</v>
      </c>
      <c r="R39" s="28">
        <v>0</v>
      </c>
      <c r="S39" s="29">
        <v>0</v>
      </c>
      <c r="T39" s="30">
        <v>2</v>
      </c>
      <c r="U39" s="31">
        <v>0</v>
      </c>
      <c r="V39" s="32">
        <v>0</v>
      </c>
      <c r="W39" s="46">
        <v>1</v>
      </c>
      <c r="X39" s="33">
        <v>1</v>
      </c>
      <c r="Y39" s="113">
        <v>8</v>
      </c>
      <c r="Z39" s="114">
        <v>0</v>
      </c>
      <c r="AA39" s="115">
        <v>0</v>
      </c>
      <c r="AB39" s="70">
        <v>6</v>
      </c>
      <c r="AC39" s="71">
        <v>0</v>
      </c>
      <c r="AD39" s="72">
        <v>0</v>
      </c>
      <c r="AE39" s="94">
        <v>1</v>
      </c>
    </row>
    <row r="40" spans="1:31" ht="14.25" customHeight="1" x14ac:dyDescent="0.25">
      <c r="A40" s="80" t="s">
        <v>166</v>
      </c>
      <c r="B40" s="2">
        <v>857</v>
      </c>
      <c r="C40" s="8">
        <f t="shared" si="4"/>
        <v>8</v>
      </c>
      <c r="D40" s="24">
        <v>5</v>
      </c>
      <c r="E40" s="25">
        <v>5</v>
      </c>
      <c r="F40" s="26">
        <v>1</v>
      </c>
      <c r="G40" s="138">
        <v>9.3372228704784135</v>
      </c>
      <c r="H40" s="139">
        <v>0</v>
      </c>
      <c r="I40" s="156">
        <f t="shared" si="1"/>
        <v>1714</v>
      </c>
      <c r="J40" s="156">
        <f t="shared" si="2"/>
        <v>2571</v>
      </c>
      <c r="K40" s="156">
        <v>2844</v>
      </c>
      <c r="L40" s="139">
        <f t="shared" si="3"/>
        <v>0</v>
      </c>
      <c r="M40" s="140">
        <v>6.0093348891481915</v>
      </c>
      <c r="N40" s="141">
        <v>0</v>
      </c>
      <c r="O40" s="4">
        <v>46.674445740956827</v>
      </c>
      <c r="P40" s="51" t="s">
        <v>262</v>
      </c>
      <c r="Q40" s="27">
        <v>6</v>
      </c>
      <c r="R40" s="28">
        <v>8</v>
      </c>
      <c r="S40" s="29">
        <v>1</v>
      </c>
      <c r="T40" s="30">
        <v>2</v>
      </c>
      <c r="U40" s="31">
        <v>2</v>
      </c>
      <c r="V40" s="32">
        <v>1</v>
      </c>
      <c r="W40" s="46">
        <v>1</v>
      </c>
      <c r="X40" s="33">
        <v>1</v>
      </c>
      <c r="Y40" s="113">
        <v>8</v>
      </c>
      <c r="Z40" s="114">
        <v>100</v>
      </c>
      <c r="AA40" s="115">
        <v>1</v>
      </c>
      <c r="AB40" s="70">
        <v>6</v>
      </c>
      <c r="AC40" s="71">
        <v>107</v>
      </c>
      <c r="AD40" s="72">
        <v>1</v>
      </c>
      <c r="AE40" s="94">
        <v>1</v>
      </c>
    </row>
    <row r="41" spans="1:31" ht="14.25" customHeight="1" x14ac:dyDescent="0.25">
      <c r="A41" s="80" t="s">
        <v>165</v>
      </c>
      <c r="B41" s="2">
        <v>1217</v>
      </c>
      <c r="C41" s="8">
        <f t="shared" si="4"/>
        <v>8</v>
      </c>
      <c r="D41" s="24">
        <v>15</v>
      </c>
      <c r="E41" s="25">
        <v>10</v>
      </c>
      <c r="F41" s="26">
        <v>0</v>
      </c>
      <c r="G41" s="138">
        <v>35.640098603122432</v>
      </c>
      <c r="H41" s="139">
        <v>1</v>
      </c>
      <c r="I41" s="156">
        <f t="shared" si="1"/>
        <v>2434</v>
      </c>
      <c r="J41" s="156">
        <f t="shared" si="2"/>
        <v>3651</v>
      </c>
      <c r="K41" s="156">
        <v>9539</v>
      </c>
      <c r="L41" s="139">
        <f t="shared" si="3"/>
        <v>0</v>
      </c>
      <c r="M41" s="140">
        <v>4.8890714872637631</v>
      </c>
      <c r="N41" s="141">
        <v>0</v>
      </c>
      <c r="O41" s="4">
        <v>73.952341824157756</v>
      </c>
      <c r="P41" s="51">
        <v>1</v>
      </c>
      <c r="Q41" s="27">
        <v>9</v>
      </c>
      <c r="R41" s="28">
        <v>54</v>
      </c>
      <c r="S41" s="29">
        <v>1</v>
      </c>
      <c r="T41" s="30">
        <v>2</v>
      </c>
      <c r="U41" s="31">
        <v>2</v>
      </c>
      <c r="V41" s="32">
        <v>1</v>
      </c>
      <c r="W41" s="46">
        <v>1</v>
      </c>
      <c r="X41" s="33">
        <v>1</v>
      </c>
      <c r="Y41" s="113">
        <v>8</v>
      </c>
      <c r="Z41" s="114">
        <v>0</v>
      </c>
      <c r="AA41" s="115">
        <v>0</v>
      </c>
      <c r="AB41" s="70">
        <v>20</v>
      </c>
      <c r="AC41" s="71">
        <v>59</v>
      </c>
      <c r="AD41" s="72">
        <v>1</v>
      </c>
      <c r="AE41" s="94">
        <v>1</v>
      </c>
    </row>
    <row r="42" spans="1:31" ht="14.25" customHeight="1" x14ac:dyDescent="0.25">
      <c r="A42" s="80" t="s">
        <v>164</v>
      </c>
      <c r="B42" s="2">
        <v>402</v>
      </c>
      <c r="C42" s="8">
        <f t="shared" si="4"/>
        <v>5</v>
      </c>
      <c r="D42" s="24">
        <v>4</v>
      </c>
      <c r="E42" s="25">
        <v>2</v>
      </c>
      <c r="F42" s="26">
        <v>0</v>
      </c>
      <c r="G42" s="138">
        <v>20.014925373134329</v>
      </c>
      <c r="H42" s="139">
        <v>0</v>
      </c>
      <c r="I42" s="156">
        <f t="shared" si="1"/>
        <v>804</v>
      </c>
      <c r="J42" s="156">
        <f t="shared" si="2"/>
        <v>1206</v>
      </c>
      <c r="K42" s="156">
        <v>2368</v>
      </c>
      <c r="L42" s="139">
        <f t="shared" si="3"/>
        <v>0</v>
      </c>
      <c r="M42" s="140">
        <v>4.7263681592039797</v>
      </c>
      <c r="N42" s="141">
        <v>0</v>
      </c>
      <c r="O42" s="4">
        <v>124.37810945273633</v>
      </c>
      <c r="P42" s="51" t="s">
        <v>262</v>
      </c>
      <c r="Q42" s="27">
        <v>4</v>
      </c>
      <c r="R42" s="28">
        <v>10</v>
      </c>
      <c r="S42" s="29">
        <v>1</v>
      </c>
      <c r="T42" s="30">
        <v>1</v>
      </c>
      <c r="U42" s="31">
        <v>1</v>
      </c>
      <c r="V42" s="32">
        <v>1</v>
      </c>
      <c r="W42" s="46">
        <v>1</v>
      </c>
      <c r="X42" s="33" t="s">
        <v>262</v>
      </c>
      <c r="Y42" s="113">
        <v>8</v>
      </c>
      <c r="Z42" s="114">
        <v>100</v>
      </c>
      <c r="AA42" s="115">
        <v>1</v>
      </c>
      <c r="AB42" s="70">
        <v>4</v>
      </c>
      <c r="AC42" s="71">
        <v>2</v>
      </c>
      <c r="AD42" s="72">
        <v>0</v>
      </c>
      <c r="AE42" s="94">
        <v>1</v>
      </c>
    </row>
    <row r="43" spans="1:31" ht="14.25" customHeight="1" x14ac:dyDescent="0.25">
      <c r="A43" s="80" t="s">
        <v>163</v>
      </c>
      <c r="B43" s="2">
        <v>855</v>
      </c>
      <c r="C43" s="8">
        <f t="shared" si="4"/>
        <v>3</v>
      </c>
      <c r="D43" s="24">
        <v>5</v>
      </c>
      <c r="E43" s="25">
        <v>2</v>
      </c>
      <c r="F43" s="26">
        <v>0</v>
      </c>
      <c r="G43" s="138">
        <v>11.697076023391812</v>
      </c>
      <c r="H43" s="139">
        <v>0</v>
      </c>
      <c r="I43" s="156">
        <f t="shared" si="1"/>
        <v>1710</v>
      </c>
      <c r="J43" s="156">
        <f t="shared" si="2"/>
        <v>2565</v>
      </c>
      <c r="K43" s="156">
        <v>3638</v>
      </c>
      <c r="L43" s="139">
        <f t="shared" si="3"/>
        <v>0</v>
      </c>
      <c r="M43" s="140">
        <v>3.6257309941520468</v>
      </c>
      <c r="N43" s="141">
        <v>0</v>
      </c>
      <c r="O43" s="4">
        <v>122.80701754385964</v>
      </c>
      <c r="P43" s="51" t="s">
        <v>262</v>
      </c>
      <c r="Q43" s="27">
        <v>6</v>
      </c>
      <c r="R43" s="28">
        <v>0</v>
      </c>
      <c r="S43" s="29">
        <v>0</v>
      </c>
      <c r="T43" s="30">
        <v>2</v>
      </c>
      <c r="U43" s="31">
        <v>1</v>
      </c>
      <c r="V43" s="32">
        <v>0</v>
      </c>
      <c r="W43" s="46">
        <v>1</v>
      </c>
      <c r="X43" s="33">
        <v>1</v>
      </c>
      <c r="Y43" s="113">
        <v>8</v>
      </c>
      <c r="Z43" s="114">
        <v>0</v>
      </c>
      <c r="AA43" s="115">
        <v>0</v>
      </c>
      <c r="AB43" s="70">
        <v>6</v>
      </c>
      <c r="AC43" s="71">
        <v>3</v>
      </c>
      <c r="AD43" s="72">
        <v>0</v>
      </c>
      <c r="AE43" s="94">
        <v>1</v>
      </c>
    </row>
    <row r="44" spans="1:31" ht="14.25" customHeight="1" x14ac:dyDescent="0.25">
      <c r="A44" s="80" t="s">
        <v>162</v>
      </c>
      <c r="B44" s="2">
        <v>313</v>
      </c>
      <c r="C44" s="8">
        <f t="shared" si="4"/>
        <v>7</v>
      </c>
      <c r="D44" s="24">
        <v>4</v>
      </c>
      <c r="E44" s="25">
        <v>5</v>
      </c>
      <c r="F44" s="26">
        <v>1</v>
      </c>
      <c r="G44" s="138">
        <v>53.610223642172521</v>
      </c>
      <c r="H44" s="139">
        <v>1</v>
      </c>
      <c r="I44" s="156">
        <f t="shared" si="1"/>
        <v>626</v>
      </c>
      <c r="J44" s="156">
        <f t="shared" si="2"/>
        <v>939</v>
      </c>
      <c r="K44" s="156">
        <v>3550</v>
      </c>
      <c r="L44" s="139">
        <f t="shared" si="3"/>
        <v>0</v>
      </c>
      <c r="M44" s="140">
        <v>9.4249201277955272</v>
      </c>
      <c r="N44" s="141">
        <v>1</v>
      </c>
      <c r="O44" s="4">
        <v>159.7444089456869</v>
      </c>
      <c r="P44" s="51" t="s">
        <v>262</v>
      </c>
      <c r="Q44" s="27">
        <v>4</v>
      </c>
      <c r="R44" s="28">
        <v>10</v>
      </c>
      <c r="S44" s="29">
        <v>1</v>
      </c>
      <c r="T44" s="30">
        <v>1</v>
      </c>
      <c r="U44" s="31">
        <v>3</v>
      </c>
      <c r="V44" s="32">
        <v>1</v>
      </c>
      <c r="W44" s="46">
        <v>1</v>
      </c>
      <c r="X44" s="33" t="s">
        <v>262</v>
      </c>
      <c r="Y44" s="113">
        <v>8</v>
      </c>
      <c r="Z44" s="114">
        <v>0</v>
      </c>
      <c r="AA44" s="115">
        <v>0</v>
      </c>
      <c r="AB44" s="70">
        <v>4</v>
      </c>
      <c r="AC44" s="71">
        <v>1</v>
      </c>
      <c r="AD44" s="72">
        <v>0</v>
      </c>
      <c r="AE44" s="94">
        <v>1</v>
      </c>
    </row>
    <row r="45" spans="1:31" ht="14.25" customHeight="1" x14ac:dyDescent="0.25">
      <c r="A45" s="80" t="s">
        <v>161</v>
      </c>
      <c r="B45" s="2">
        <v>456</v>
      </c>
      <c r="C45" s="8">
        <f t="shared" si="4"/>
        <v>4</v>
      </c>
      <c r="D45" s="24">
        <v>4</v>
      </c>
      <c r="E45" s="25">
        <v>2</v>
      </c>
      <c r="F45" s="26">
        <v>0</v>
      </c>
      <c r="G45" s="138">
        <v>9.1074561403508767</v>
      </c>
      <c r="H45" s="139">
        <v>0</v>
      </c>
      <c r="I45" s="156">
        <f t="shared" si="1"/>
        <v>912</v>
      </c>
      <c r="J45" s="156">
        <f t="shared" si="2"/>
        <v>1368</v>
      </c>
      <c r="K45" s="156">
        <v>2431</v>
      </c>
      <c r="L45" s="139">
        <f t="shared" si="3"/>
        <v>0</v>
      </c>
      <c r="M45" s="140">
        <v>0.6578947368421052</v>
      </c>
      <c r="N45" s="141">
        <v>0</v>
      </c>
      <c r="O45" s="4">
        <v>43.859649122807014</v>
      </c>
      <c r="P45" s="51" t="s">
        <v>262</v>
      </c>
      <c r="Q45" s="27">
        <v>4</v>
      </c>
      <c r="R45" s="28">
        <v>4</v>
      </c>
      <c r="S45" s="29">
        <v>1</v>
      </c>
      <c r="T45" s="30">
        <v>1</v>
      </c>
      <c r="U45" s="31">
        <v>1</v>
      </c>
      <c r="V45" s="32">
        <v>1</v>
      </c>
      <c r="W45" s="46">
        <v>1</v>
      </c>
      <c r="X45" s="33" t="s">
        <v>262</v>
      </c>
      <c r="Y45" s="113">
        <v>8</v>
      </c>
      <c r="Z45" s="114">
        <v>0</v>
      </c>
      <c r="AA45" s="115">
        <v>0</v>
      </c>
      <c r="AB45" s="70">
        <v>4</v>
      </c>
      <c r="AC45" s="71">
        <v>0</v>
      </c>
      <c r="AD45" s="72">
        <v>0</v>
      </c>
      <c r="AE45" s="94">
        <v>1</v>
      </c>
    </row>
    <row r="46" spans="1:31" ht="14.25" customHeight="1" x14ac:dyDescent="0.25">
      <c r="A46" s="80" t="s">
        <v>160</v>
      </c>
      <c r="B46" s="2">
        <v>1358</v>
      </c>
      <c r="C46" s="8">
        <f t="shared" si="4"/>
        <v>4</v>
      </c>
      <c r="D46" s="24">
        <v>15</v>
      </c>
      <c r="E46" s="25">
        <v>9</v>
      </c>
      <c r="F46" s="26">
        <v>0</v>
      </c>
      <c r="G46" s="138">
        <v>7.3637702503681881</v>
      </c>
      <c r="H46" s="139">
        <v>0</v>
      </c>
      <c r="I46" s="156">
        <f t="shared" si="1"/>
        <v>2716</v>
      </c>
      <c r="J46" s="156">
        <f t="shared" si="2"/>
        <v>4074</v>
      </c>
      <c r="K46" s="156">
        <v>6223</v>
      </c>
      <c r="L46" s="139">
        <f t="shared" si="3"/>
        <v>0</v>
      </c>
      <c r="M46" s="140">
        <v>2.4300441826215025</v>
      </c>
      <c r="N46" s="141">
        <v>0</v>
      </c>
      <c r="O46" s="4">
        <v>44.18262150220913</v>
      </c>
      <c r="P46" s="51">
        <v>0</v>
      </c>
      <c r="Q46" s="27">
        <v>9</v>
      </c>
      <c r="R46" s="28">
        <v>2</v>
      </c>
      <c r="S46" s="29">
        <v>0</v>
      </c>
      <c r="T46" s="30">
        <v>2</v>
      </c>
      <c r="U46" s="31">
        <v>2</v>
      </c>
      <c r="V46" s="32">
        <v>1</v>
      </c>
      <c r="W46" s="46">
        <v>1</v>
      </c>
      <c r="X46" s="33">
        <v>1</v>
      </c>
      <c r="Y46" s="113">
        <v>8</v>
      </c>
      <c r="Z46" s="114">
        <v>0</v>
      </c>
      <c r="AA46" s="115">
        <v>0</v>
      </c>
      <c r="AB46" s="70">
        <v>20</v>
      </c>
      <c r="AC46" s="71">
        <v>0</v>
      </c>
      <c r="AD46" s="72">
        <v>0</v>
      </c>
      <c r="AE46" s="94">
        <v>1</v>
      </c>
    </row>
    <row r="47" spans="1:31" ht="14.25" customHeight="1" x14ac:dyDescent="0.25">
      <c r="A47" s="80" t="s">
        <v>159</v>
      </c>
      <c r="B47" s="2">
        <v>376</v>
      </c>
      <c r="C47" s="8">
        <f t="shared" si="4"/>
        <v>5</v>
      </c>
      <c r="D47" s="24">
        <v>4</v>
      </c>
      <c r="E47" s="25">
        <v>2</v>
      </c>
      <c r="F47" s="26">
        <v>0</v>
      </c>
      <c r="G47" s="138">
        <v>63.218085106382979</v>
      </c>
      <c r="H47" s="139">
        <v>1</v>
      </c>
      <c r="I47" s="156">
        <f t="shared" si="1"/>
        <v>752</v>
      </c>
      <c r="J47" s="156">
        <f t="shared" si="2"/>
        <v>1128</v>
      </c>
      <c r="K47" s="156">
        <v>3180</v>
      </c>
      <c r="L47" s="139">
        <f t="shared" si="3"/>
        <v>0</v>
      </c>
      <c r="M47" s="140">
        <v>6.25</v>
      </c>
      <c r="N47" s="141">
        <v>0</v>
      </c>
      <c r="O47" s="4">
        <v>127.6595744680851</v>
      </c>
      <c r="P47" s="51" t="s">
        <v>262</v>
      </c>
      <c r="Q47" s="27">
        <v>4</v>
      </c>
      <c r="R47" s="28">
        <v>8</v>
      </c>
      <c r="S47" s="29">
        <v>1</v>
      </c>
      <c r="T47" s="30">
        <v>1</v>
      </c>
      <c r="U47" s="31">
        <v>1</v>
      </c>
      <c r="V47" s="32">
        <v>1</v>
      </c>
      <c r="W47" s="46">
        <v>1</v>
      </c>
      <c r="X47" s="33" t="s">
        <v>262</v>
      </c>
      <c r="Y47" s="113">
        <v>8</v>
      </c>
      <c r="Z47" s="114">
        <v>0</v>
      </c>
      <c r="AA47" s="115">
        <v>0</v>
      </c>
      <c r="AB47" s="70">
        <v>4</v>
      </c>
      <c r="AC47" s="71">
        <v>1</v>
      </c>
      <c r="AD47" s="72">
        <v>0</v>
      </c>
      <c r="AE47" s="94">
        <v>1</v>
      </c>
    </row>
    <row r="48" spans="1:31" ht="14.25" customHeight="1" x14ac:dyDescent="0.25">
      <c r="A48" s="80" t="s">
        <v>158</v>
      </c>
      <c r="B48" s="2">
        <v>1014</v>
      </c>
      <c r="C48" s="8">
        <f t="shared" si="4"/>
        <v>4</v>
      </c>
      <c r="D48" s="24">
        <v>15</v>
      </c>
      <c r="E48" s="25">
        <v>6.5</v>
      </c>
      <c r="F48" s="26">
        <v>0</v>
      </c>
      <c r="G48" s="138">
        <v>8.4003944773175547</v>
      </c>
      <c r="H48" s="139">
        <v>0</v>
      </c>
      <c r="I48" s="156">
        <f t="shared" si="1"/>
        <v>2028</v>
      </c>
      <c r="J48" s="156">
        <f t="shared" si="2"/>
        <v>3042</v>
      </c>
      <c r="K48" s="156">
        <v>3245</v>
      </c>
      <c r="L48" s="139">
        <f t="shared" si="3"/>
        <v>0</v>
      </c>
      <c r="M48" s="140">
        <v>1.0355029585798818</v>
      </c>
      <c r="N48" s="141">
        <v>0</v>
      </c>
      <c r="O48" s="4">
        <v>36.489151873767256</v>
      </c>
      <c r="P48" s="51">
        <v>0</v>
      </c>
      <c r="Q48" s="27">
        <v>9</v>
      </c>
      <c r="R48" s="28">
        <v>8</v>
      </c>
      <c r="S48" s="29">
        <v>0</v>
      </c>
      <c r="T48" s="30">
        <v>2</v>
      </c>
      <c r="U48" s="31">
        <v>1</v>
      </c>
      <c r="V48" s="32">
        <v>0</v>
      </c>
      <c r="W48" s="46">
        <v>1</v>
      </c>
      <c r="X48" s="33">
        <v>1</v>
      </c>
      <c r="Y48" s="113">
        <v>8</v>
      </c>
      <c r="Z48" s="114">
        <v>0</v>
      </c>
      <c r="AA48" s="115">
        <v>0</v>
      </c>
      <c r="AB48" s="70">
        <v>20</v>
      </c>
      <c r="AC48" s="71">
        <v>97</v>
      </c>
      <c r="AD48" s="72">
        <v>1</v>
      </c>
      <c r="AE48" s="94">
        <v>1</v>
      </c>
    </row>
    <row r="49" spans="1:31" ht="14.25" customHeight="1" x14ac:dyDescent="0.25">
      <c r="A49" s="80" t="s">
        <v>157</v>
      </c>
      <c r="B49" s="2">
        <v>873</v>
      </c>
      <c r="C49" s="8">
        <f t="shared" si="4"/>
        <v>4</v>
      </c>
      <c r="D49" s="24">
        <v>5</v>
      </c>
      <c r="E49" s="25">
        <v>4</v>
      </c>
      <c r="F49" s="26">
        <v>0</v>
      </c>
      <c r="G49" s="138">
        <v>22.967926689576174</v>
      </c>
      <c r="H49" s="139">
        <v>0</v>
      </c>
      <c r="I49" s="156">
        <f t="shared" si="1"/>
        <v>1746</v>
      </c>
      <c r="J49" s="156">
        <f t="shared" si="2"/>
        <v>2619</v>
      </c>
      <c r="K49" s="156">
        <v>4510</v>
      </c>
      <c r="L49" s="139">
        <f t="shared" si="3"/>
        <v>0</v>
      </c>
      <c r="M49" s="140">
        <v>10.080183276059564</v>
      </c>
      <c r="N49" s="141">
        <v>1</v>
      </c>
      <c r="O49" s="4">
        <v>91.638029782359666</v>
      </c>
      <c r="P49" s="51" t="s">
        <v>262</v>
      </c>
      <c r="Q49" s="27">
        <v>6</v>
      </c>
      <c r="R49" s="28">
        <v>1</v>
      </c>
      <c r="S49" s="29">
        <v>0</v>
      </c>
      <c r="T49" s="30">
        <v>2</v>
      </c>
      <c r="U49" s="31">
        <v>1</v>
      </c>
      <c r="V49" s="32">
        <v>0</v>
      </c>
      <c r="W49" s="46">
        <v>1</v>
      </c>
      <c r="X49" s="33">
        <v>1</v>
      </c>
      <c r="Y49" s="113">
        <v>8</v>
      </c>
      <c r="Z49" s="114">
        <v>0</v>
      </c>
      <c r="AA49" s="115">
        <v>0</v>
      </c>
      <c r="AB49" s="70">
        <v>6</v>
      </c>
      <c r="AC49" s="71">
        <v>3</v>
      </c>
      <c r="AD49" s="72">
        <v>0</v>
      </c>
      <c r="AE49" s="94">
        <v>1</v>
      </c>
    </row>
    <row r="50" spans="1:31" ht="14.25" customHeight="1" x14ac:dyDescent="0.25">
      <c r="A50" s="80" t="s">
        <v>156</v>
      </c>
      <c r="B50" s="2">
        <v>180</v>
      </c>
      <c r="C50" s="8">
        <f t="shared" si="4"/>
        <v>4</v>
      </c>
      <c r="D50" s="24">
        <v>4</v>
      </c>
      <c r="E50" s="25">
        <v>1</v>
      </c>
      <c r="F50" s="26">
        <v>0</v>
      </c>
      <c r="G50" s="138">
        <v>28.583333333333332</v>
      </c>
      <c r="H50" s="139">
        <v>0</v>
      </c>
      <c r="I50" s="156">
        <f t="shared" si="1"/>
        <v>360</v>
      </c>
      <c r="J50" s="156">
        <f t="shared" si="2"/>
        <v>540</v>
      </c>
      <c r="K50" s="156">
        <v>1997</v>
      </c>
      <c r="L50" s="139">
        <f t="shared" si="3"/>
        <v>0</v>
      </c>
      <c r="M50" s="140">
        <v>10.555555555555555</v>
      </c>
      <c r="N50" s="141">
        <v>1</v>
      </c>
      <c r="O50" s="4">
        <v>111.1111111111111</v>
      </c>
      <c r="P50" s="51" t="s">
        <v>262</v>
      </c>
      <c r="Q50" s="27">
        <v>4</v>
      </c>
      <c r="R50" s="28">
        <v>1</v>
      </c>
      <c r="S50" s="29">
        <v>0</v>
      </c>
      <c r="T50" s="30">
        <v>1</v>
      </c>
      <c r="U50" s="31">
        <v>1</v>
      </c>
      <c r="V50" s="32">
        <v>1</v>
      </c>
      <c r="W50" s="46">
        <v>1</v>
      </c>
      <c r="X50" s="33" t="s">
        <v>262</v>
      </c>
      <c r="Y50" s="113">
        <v>8</v>
      </c>
      <c r="Z50" s="114">
        <v>0</v>
      </c>
      <c r="AA50" s="115">
        <v>0</v>
      </c>
      <c r="AB50" s="70">
        <v>4</v>
      </c>
      <c r="AC50" s="71">
        <v>0</v>
      </c>
      <c r="AD50" s="72">
        <v>0</v>
      </c>
      <c r="AE50" s="94">
        <v>1</v>
      </c>
    </row>
    <row r="51" spans="1:31" ht="14.25" customHeight="1" x14ac:dyDescent="0.25">
      <c r="A51" s="80" t="s">
        <v>155</v>
      </c>
      <c r="B51" s="2">
        <v>2556</v>
      </c>
      <c r="C51" s="8">
        <f t="shared" si="4"/>
        <v>3</v>
      </c>
      <c r="D51" s="24">
        <v>15</v>
      </c>
      <c r="E51" s="25">
        <v>5</v>
      </c>
      <c r="F51" s="26">
        <v>0</v>
      </c>
      <c r="G51" s="138">
        <v>20.121283255086073</v>
      </c>
      <c r="H51" s="139">
        <v>0</v>
      </c>
      <c r="I51" s="156">
        <f t="shared" si="1"/>
        <v>5112</v>
      </c>
      <c r="J51" s="156">
        <f t="shared" si="2"/>
        <v>7668</v>
      </c>
      <c r="K51" s="156">
        <v>4357</v>
      </c>
      <c r="L51" s="139">
        <f t="shared" si="3"/>
        <v>0</v>
      </c>
      <c r="M51" s="140">
        <v>6.7292644757433493</v>
      </c>
      <c r="N51" s="141">
        <v>0</v>
      </c>
      <c r="O51" s="4">
        <v>12.519561815336463</v>
      </c>
      <c r="P51" s="51">
        <v>0</v>
      </c>
      <c r="Q51" s="27">
        <v>9</v>
      </c>
      <c r="R51" s="28">
        <v>0</v>
      </c>
      <c r="S51" s="29">
        <v>0</v>
      </c>
      <c r="T51" s="30">
        <v>2</v>
      </c>
      <c r="U51" s="31">
        <v>0</v>
      </c>
      <c r="V51" s="32">
        <v>0</v>
      </c>
      <c r="W51" s="46">
        <v>1</v>
      </c>
      <c r="X51" s="33">
        <v>1</v>
      </c>
      <c r="Y51" s="113">
        <v>8</v>
      </c>
      <c r="Z51" s="114">
        <v>0</v>
      </c>
      <c r="AA51" s="115">
        <v>0</v>
      </c>
      <c r="AB51" s="70">
        <v>20</v>
      </c>
      <c r="AC51" s="71">
        <v>4</v>
      </c>
      <c r="AD51" s="72">
        <v>0</v>
      </c>
      <c r="AE51" s="94">
        <v>1</v>
      </c>
    </row>
    <row r="52" spans="1:31" ht="14.25" customHeight="1" x14ac:dyDescent="0.25">
      <c r="A52" s="80" t="s">
        <v>154</v>
      </c>
      <c r="B52" s="2">
        <v>1014</v>
      </c>
      <c r="C52" s="8">
        <f t="shared" si="4"/>
        <v>5</v>
      </c>
      <c r="D52" s="24">
        <v>15</v>
      </c>
      <c r="E52" s="25">
        <v>5</v>
      </c>
      <c r="F52" s="26">
        <v>0</v>
      </c>
      <c r="G52" s="138">
        <v>6.9901380670611442</v>
      </c>
      <c r="H52" s="139">
        <v>0</v>
      </c>
      <c r="I52" s="156">
        <f t="shared" si="1"/>
        <v>2028</v>
      </c>
      <c r="J52" s="156">
        <f t="shared" si="2"/>
        <v>3042</v>
      </c>
      <c r="K52" s="156">
        <v>2145</v>
      </c>
      <c r="L52" s="139">
        <f t="shared" si="3"/>
        <v>0</v>
      </c>
      <c r="M52" s="140">
        <v>1.9230769230769231</v>
      </c>
      <c r="N52" s="141">
        <v>0</v>
      </c>
      <c r="O52" s="4">
        <v>31.558185404339252</v>
      </c>
      <c r="P52" s="51">
        <v>0</v>
      </c>
      <c r="Q52" s="27">
        <v>9</v>
      </c>
      <c r="R52" s="28">
        <v>10</v>
      </c>
      <c r="S52" s="29">
        <v>1</v>
      </c>
      <c r="T52" s="30">
        <v>2</v>
      </c>
      <c r="U52" s="31">
        <v>1</v>
      </c>
      <c r="V52" s="32">
        <v>0</v>
      </c>
      <c r="W52" s="46">
        <v>1</v>
      </c>
      <c r="X52" s="33">
        <v>1</v>
      </c>
      <c r="Y52" s="113">
        <v>8</v>
      </c>
      <c r="Z52" s="114">
        <v>0</v>
      </c>
      <c r="AA52" s="115">
        <v>0</v>
      </c>
      <c r="AB52" s="70">
        <v>20</v>
      </c>
      <c r="AC52" s="71">
        <v>44</v>
      </c>
      <c r="AD52" s="72">
        <v>1</v>
      </c>
      <c r="AE52" s="94">
        <v>1</v>
      </c>
    </row>
    <row r="53" spans="1:31" ht="14.25" customHeight="1" x14ac:dyDescent="0.25">
      <c r="A53" s="80" t="s">
        <v>153</v>
      </c>
      <c r="B53" s="2">
        <v>458</v>
      </c>
      <c r="C53" s="8">
        <f t="shared" si="4"/>
        <v>6</v>
      </c>
      <c r="D53" s="24">
        <v>4</v>
      </c>
      <c r="E53" s="25">
        <v>2</v>
      </c>
      <c r="F53" s="26">
        <v>0</v>
      </c>
      <c r="G53" s="138">
        <v>32.058951965065503</v>
      </c>
      <c r="H53" s="139">
        <v>1</v>
      </c>
      <c r="I53" s="156">
        <f t="shared" si="1"/>
        <v>916</v>
      </c>
      <c r="J53" s="156">
        <f t="shared" si="2"/>
        <v>1374</v>
      </c>
      <c r="K53" s="156">
        <v>1798</v>
      </c>
      <c r="L53" s="139">
        <f t="shared" si="3"/>
        <v>0</v>
      </c>
      <c r="M53" s="140">
        <v>11.135371179039302</v>
      </c>
      <c r="N53" s="141">
        <v>1</v>
      </c>
      <c r="O53" s="4">
        <v>120.08733624454149</v>
      </c>
      <c r="P53" s="51" t="s">
        <v>262</v>
      </c>
      <c r="Q53" s="27">
        <v>4</v>
      </c>
      <c r="R53" s="28">
        <v>5</v>
      </c>
      <c r="S53" s="29">
        <v>1</v>
      </c>
      <c r="T53" s="30">
        <v>1</v>
      </c>
      <c r="U53" s="31">
        <v>1</v>
      </c>
      <c r="V53" s="32">
        <v>1</v>
      </c>
      <c r="W53" s="46">
        <v>1</v>
      </c>
      <c r="X53" s="33" t="s">
        <v>262</v>
      </c>
      <c r="Y53" s="113">
        <v>8</v>
      </c>
      <c r="Z53" s="114">
        <v>0</v>
      </c>
      <c r="AA53" s="115">
        <v>0</v>
      </c>
      <c r="AB53" s="70">
        <v>4</v>
      </c>
      <c r="AC53" s="71">
        <v>0</v>
      </c>
      <c r="AD53" s="72">
        <v>0</v>
      </c>
      <c r="AE53" s="94">
        <v>1</v>
      </c>
    </row>
    <row r="54" spans="1:31" ht="14.25" customHeight="1" x14ac:dyDescent="0.25">
      <c r="A54" s="80" t="s">
        <v>152</v>
      </c>
      <c r="B54" s="2">
        <v>377</v>
      </c>
      <c r="C54" s="8">
        <f t="shared" si="4"/>
        <v>9</v>
      </c>
      <c r="D54" s="24">
        <v>4</v>
      </c>
      <c r="E54" s="25">
        <v>4</v>
      </c>
      <c r="F54" s="26">
        <v>1</v>
      </c>
      <c r="G54" s="138">
        <v>52.270557029177716</v>
      </c>
      <c r="H54" s="139">
        <v>1</v>
      </c>
      <c r="I54" s="156">
        <f t="shared" si="1"/>
        <v>754</v>
      </c>
      <c r="J54" s="156">
        <f t="shared" si="2"/>
        <v>1131</v>
      </c>
      <c r="K54" s="156">
        <v>2268</v>
      </c>
      <c r="L54" s="139">
        <f t="shared" si="3"/>
        <v>0</v>
      </c>
      <c r="M54" s="140">
        <v>14.456233421750664</v>
      </c>
      <c r="N54" s="141">
        <v>1</v>
      </c>
      <c r="O54" s="4">
        <v>204.24403183023873</v>
      </c>
      <c r="P54" s="51" t="s">
        <v>262</v>
      </c>
      <c r="Q54" s="27">
        <v>4</v>
      </c>
      <c r="R54" s="28">
        <v>11</v>
      </c>
      <c r="S54" s="29">
        <v>1</v>
      </c>
      <c r="T54" s="30">
        <v>1</v>
      </c>
      <c r="U54" s="31">
        <v>1</v>
      </c>
      <c r="V54" s="32">
        <v>1</v>
      </c>
      <c r="W54" s="46">
        <v>1</v>
      </c>
      <c r="X54" s="33" t="s">
        <v>262</v>
      </c>
      <c r="Y54" s="113">
        <v>8</v>
      </c>
      <c r="Z54" s="114">
        <v>100</v>
      </c>
      <c r="AA54" s="115">
        <v>1</v>
      </c>
      <c r="AB54" s="70">
        <v>4</v>
      </c>
      <c r="AC54" s="71">
        <v>54</v>
      </c>
      <c r="AD54" s="72">
        <v>1</v>
      </c>
      <c r="AE54" s="94">
        <v>1</v>
      </c>
    </row>
    <row r="55" spans="1:31" ht="14.25" customHeight="1" x14ac:dyDescent="0.25">
      <c r="A55" s="80" t="s">
        <v>151</v>
      </c>
      <c r="B55" s="2">
        <v>1556</v>
      </c>
      <c r="C55" s="8">
        <f t="shared" si="4"/>
        <v>3</v>
      </c>
      <c r="D55" s="24">
        <v>15</v>
      </c>
      <c r="E55" s="25">
        <v>3</v>
      </c>
      <c r="F55" s="26">
        <v>0</v>
      </c>
      <c r="G55" s="138">
        <v>11.809125964010283</v>
      </c>
      <c r="H55" s="139">
        <v>0</v>
      </c>
      <c r="I55" s="156">
        <f t="shared" si="1"/>
        <v>3112</v>
      </c>
      <c r="J55" s="156">
        <f t="shared" si="2"/>
        <v>4668</v>
      </c>
      <c r="K55" s="156">
        <v>2130</v>
      </c>
      <c r="L55" s="139">
        <f t="shared" si="3"/>
        <v>0</v>
      </c>
      <c r="M55" s="140">
        <v>1.2853470437017995</v>
      </c>
      <c r="N55" s="141">
        <v>0</v>
      </c>
      <c r="O55" s="4">
        <v>10.282776349614394</v>
      </c>
      <c r="P55" s="51">
        <v>0</v>
      </c>
      <c r="Q55" s="27">
        <v>9</v>
      </c>
      <c r="R55" s="28">
        <v>1</v>
      </c>
      <c r="S55" s="29">
        <v>0</v>
      </c>
      <c r="T55" s="30">
        <v>2</v>
      </c>
      <c r="U55" s="31">
        <v>1</v>
      </c>
      <c r="V55" s="32">
        <v>0</v>
      </c>
      <c r="W55" s="46">
        <v>1</v>
      </c>
      <c r="X55" s="33">
        <v>1</v>
      </c>
      <c r="Y55" s="113">
        <v>8</v>
      </c>
      <c r="Z55" s="114">
        <v>50</v>
      </c>
      <c r="AA55" s="115">
        <v>0</v>
      </c>
      <c r="AB55" s="70">
        <v>20</v>
      </c>
      <c r="AC55" s="71">
        <v>1</v>
      </c>
      <c r="AD55" s="72">
        <v>0</v>
      </c>
      <c r="AE55" s="94">
        <v>1</v>
      </c>
    </row>
    <row r="56" spans="1:31" ht="14.25" customHeight="1" x14ac:dyDescent="0.25">
      <c r="A56" s="80" t="s">
        <v>150</v>
      </c>
      <c r="B56" s="2">
        <v>1366</v>
      </c>
      <c r="C56" s="3">
        <f t="shared" si="4"/>
        <v>5</v>
      </c>
      <c r="D56" s="24">
        <v>15</v>
      </c>
      <c r="E56" s="25">
        <v>6</v>
      </c>
      <c r="F56" s="26">
        <v>0</v>
      </c>
      <c r="G56" s="138">
        <v>14.63836017569546</v>
      </c>
      <c r="H56" s="139">
        <v>0</v>
      </c>
      <c r="I56" s="156">
        <f t="shared" si="1"/>
        <v>2732</v>
      </c>
      <c r="J56" s="156">
        <f t="shared" si="2"/>
        <v>4098</v>
      </c>
      <c r="K56" s="156">
        <v>5419</v>
      </c>
      <c r="L56" s="139">
        <f t="shared" si="3"/>
        <v>0</v>
      </c>
      <c r="M56" s="140">
        <v>3.4773060029282576</v>
      </c>
      <c r="N56" s="141">
        <v>0</v>
      </c>
      <c r="O56" s="4">
        <v>69.546120058565151</v>
      </c>
      <c r="P56" s="51">
        <v>1</v>
      </c>
      <c r="Q56" s="27">
        <v>9</v>
      </c>
      <c r="R56" s="28">
        <v>19</v>
      </c>
      <c r="S56" s="29">
        <v>1</v>
      </c>
      <c r="T56" s="30">
        <v>2</v>
      </c>
      <c r="U56" s="31">
        <v>1</v>
      </c>
      <c r="V56" s="32">
        <v>0</v>
      </c>
      <c r="W56" s="46">
        <v>1</v>
      </c>
      <c r="X56" s="33">
        <v>1</v>
      </c>
      <c r="Y56" s="113">
        <v>8</v>
      </c>
      <c r="Z56" s="114">
        <v>0</v>
      </c>
      <c r="AA56" s="115">
        <v>0</v>
      </c>
      <c r="AB56" s="70">
        <v>20</v>
      </c>
      <c r="AC56" s="71">
        <v>6</v>
      </c>
      <c r="AD56" s="72">
        <v>0</v>
      </c>
      <c r="AE56" s="94">
        <v>1</v>
      </c>
    </row>
    <row r="57" spans="1:31" ht="14.25" customHeight="1" x14ac:dyDescent="0.25">
      <c r="A57" s="80" t="s">
        <v>149</v>
      </c>
      <c r="B57" s="2">
        <v>375</v>
      </c>
      <c r="C57" s="8">
        <f t="shared" si="4"/>
        <v>6</v>
      </c>
      <c r="D57" s="24">
        <v>4</v>
      </c>
      <c r="E57" s="25">
        <v>3</v>
      </c>
      <c r="F57" s="26">
        <v>0</v>
      </c>
      <c r="G57" s="138">
        <v>53.392000000000003</v>
      </c>
      <c r="H57" s="139">
        <v>1</v>
      </c>
      <c r="I57" s="156">
        <f t="shared" si="1"/>
        <v>750</v>
      </c>
      <c r="J57" s="156">
        <f t="shared" si="2"/>
        <v>1125</v>
      </c>
      <c r="K57" s="156">
        <v>3771</v>
      </c>
      <c r="L57" s="139">
        <f t="shared" si="3"/>
        <v>0</v>
      </c>
      <c r="M57" s="140">
        <v>6.666666666666667</v>
      </c>
      <c r="N57" s="141">
        <v>0</v>
      </c>
      <c r="O57" s="4">
        <v>173.33333333333334</v>
      </c>
      <c r="P57" s="51" t="s">
        <v>262</v>
      </c>
      <c r="Q57" s="27">
        <v>4</v>
      </c>
      <c r="R57" s="28">
        <v>18</v>
      </c>
      <c r="S57" s="29">
        <v>1</v>
      </c>
      <c r="T57" s="30">
        <v>1</v>
      </c>
      <c r="U57" s="31">
        <v>1</v>
      </c>
      <c r="V57" s="32">
        <v>1</v>
      </c>
      <c r="W57" s="46">
        <v>1</v>
      </c>
      <c r="X57" s="33" t="s">
        <v>262</v>
      </c>
      <c r="Y57" s="113">
        <v>8</v>
      </c>
      <c r="Z57" s="114">
        <v>0</v>
      </c>
      <c r="AA57" s="115">
        <v>0</v>
      </c>
      <c r="AB57" s="70">
        <v>4</v>
      </c>
      <c r="AC57" s="71">
        <v>10</v>
      </c>
      <c r="AD57" s="72">
        <v>1</v>
      </c>
      <c r="AE57" s="94">
        <v>1</v>
      </c>
    </row>
    <row r="58" spans="1:31" ht="14.25" customHeight="1" x14ac:dyDescent="0.25">
      <c r="A58" s="80" t="s">
        <v>148</v>
      </c>
      <c r="B58" s="2">
        <v>354</v>
      </c>
      <c r="C58" s="8">
        <f t="shared" si="4"/>
        <v>7</v>
      </c>
      <c r="D58" s="24">
        <v>4</v>
      </c>
      <c r="E58" s="25">
        <v>2</v>
      </c>
      <c r="F58" s="26">
        <v>0</v>
      </c>
      <c r="G58" s="138">
        <v>43.827683615819211</v>
      </c>
      <c r="H58" s="139">
        <v>1</v>
      </c>
      <c r="I58" s="156">
        <f t="shared" si="1"/>
        <v>708</v>
      </c>
      <c r="J58" s="156">
        <f t="shared" si="2"/>
        <v>1062</v>
      </c>
      <c r="K58" s="156">
        <v>2219</v>
      </c>
      <c r="L58" s="139">
        <f t="shared" si="3"/>
        <v>0</v>
      </c>
      <c r="M58" s="140">
        <v>11.299435028248588</v>
      </c>
      <c r="N58" s="141">
        <v>1</v>
      </c>
      <c r="O58" s="4">
        <v>79.096045197740125</v>
      </c>
      <c r="P58" s="51" t="s">
        <v>262</v>
      </c>
      <c r="Q58" s="27">
        <v>4</v>
      </c>
      <c r="R58" s="28">
        <v>10</v>
      </c>
      <c r="S58" s="29">
        <v>1</v>
      </c>
      <c r="T58" s="30">
        <v>1</v>
      </c>
      <c r="U58" s="31">
        <v>1</v>
      </c>
      <c r="V58" s="32">
        <v>1</v>
      </c>
      <c r="W58" s="46">
        <v>1</v>
      </c>
      <c r="X58" s="33" t="s">
        <v>262</v>
      </c>
      <c r="Y58" s="113">
        <v>8</v>
      </c>
      <c r="Z58" s="114">
        <v>0</v>
      </c>
      <c r="AA58" s="115">
        <v>0</v>
      </c>
      <c r="AB58" s="70">
        <v>4</v>
      </c>
      <c r="AC58" s="71">
        <v>12</v>
      </c>
      <c r="AD58" s="72">
        <v>1</v>
      </c>
      <c r="AE58" s="94">
        <v>1</v>
      </c>
    </row>
    <row r="59" spans="1:31" ht="14.25" customHeight="1" x14ac:dyDescent="0.25">
      <c r="A59" s="80" t="s">
        <v>147</v>
      </c>
      <c r="B59" s="2">
        <v>670</v>
      </c>
      <c r="C59" s="8">
        <f t="shared" si="4"/>
        <v>5</v>
      </c>
      <c r="D59" s="24">
        <v>5</v>
      </c>
      <c r="E59" s="25">
        <v>4</v>
      </c>
      <c r="F59" s="26">
        <v>0</v>
      </c>
      <c r="G59" s="138">
        <v>29.432835820895523</v>
      </c>
      <c r="H59" s="139">
        <v>0</v>
      </c>
      <c r="I59" s="156">
        <f t="shared" si="1"/>
        <v>1340</v>
      </c>
      <c r="J59" s="156">
        <f t="shared" si="2"/>
        <v>2010</v>
      </c>
      <c r="K59" s="156">
        <v>4577</v>
      </c>
      <c r="L59" s="139">
        <f t="shared" si="3"/>
        <v>0</v>
      </c>
      <c r="M59" s="140">
        <v>13.73134328358209</v>
      </c>
      <c r="N59" s="141">
        <v>1</v>
      </c>
      <c r="O59" s="4">
        <v>92.537313432835816</v>
      </c>
      <c r="P59" s="51" t="s">
        <v>262</v>
      </c>
      <c r="Q59" s="27">
        <v>6</v>
      </c>
      <c r="R59" s="28">
        <v>19</v>
      </c>
      <c r="S59" s="29">
        <v>1</v>
      </c>
      <c r="T59" s="30">
        <v>2</v>
      </c>
      <c r="U59" s="31">
        <v>1</v>
      </c>
      <c r="V59" s="32">
        <v>0</v>
      </c>
      <c r="W59" s="46">
        <v>1</v>
      </c>
      <c r="X59" s="33">
        <v>1</v>
      </c>
      <c r="Y59" s="113">
        <v>8</v>
      </c>
      <c r="Z59" s="114">
        <v>0</v>
      </c>
      <c r="AA59" s="115">
        <v>0</v>
      </c>
      <c r="AB59" s="70">
        <v>6</v>
      </c>
      <c r="AC59" s="71">
        <v>3</v>
      </c>
      <c r="AD59" s="72">
        <v>0</v>
      </c>
      <c r="AE59" s="94">
        <v>1</v>
      </c>
    </row>
    <row r="60" spans="1:31" ht="14.25" customHeight="1" x14ac:dyDescent="0.25">
      <c r="A60" s="80" t="s">
        <v>146</v>
      </c>
      <c r="B60" s="2">
        <v>273</v>
      </c>
      <c r="C60" s="8">
        <f t="shared" si="4"/>
        <v>4</v>
      </c>
      <c r="D60" s="24">
        <v>4</v>
      </c>
      <c r="E60" s="25">
        <v>3</v>
      </c>
      <c r="F60" s="26">
        <v>0</v>
      </c>
      <c r="G60" s="138">
        <v>18.307692307692307</v>
      </c>
      <c r="H60" s="139">
        <v>0</v>
      </c>
      <c r="I60" s="156">
        <f t="shared" si="1"/>
        <v>546</v>
      </c>
      <c r="J60" s="156">
        <f t="shared" si="2"/>
        <v>819</v>
      </c>
      <c r="K60" s="156">
        <v>2355</v>
      </c>
      <c r="L60" s="139">
        <f t="shared" si="3"/>
        <v>0</v>
      </c>
      <c r="M60" s="140">
        <v>4.5787545787545785</v>
      </c>
      <c r="N60" s="141">
        <v>0</v>
      </c>
      <c r="O60" s="4">
        <v>256.41025641025641</v>
      </c>
      <c r="P60" s="51" t="s">
        <v>262</v>
      </c>
      <c r="Q60" s="27">
        <v>4</v>
      </c>
      <c r="R60" s="28">
        <v>10</v>
      </c>
      <c r="S60" s="29">
        <v>1</v>
      </c>
      <c r="T60" s="30">
        <v>1</v>
      </c>
      <c r="U60" s="31">
        <v>1</v>
      </c>
      <c r="V60" s="32">
        <v>1</v>
      </c>
      <c r="W60" s="46">
        <v>1</v>
      </c>
      <c r="X60" s="33" t="s">
        <v>262</v>
      </c>
      <c r="Y60" s="113">
        <v>8</v>
      </c>
      <c r="Z60" s="114">
        <v>0</v>
      </c>
      <c r="AA60" s="115">
        <v>0</v>
      </c>
      <c r="AB60" s="70">
        <v>4</v>
      </c>
      <c r="AC60" s="71">
        <v>0</v>
      </c>
      <c r="AD60" s="72">
        <v>0</v>
      </c>
      <c r="AE60" s="94">
        <v>1</v>
      </c>
    </row>
    <row r="61" spans="1:31" ht="14.25" customHeight="1" thickBot="1" x14ac:dyDescent="0.3">
      <c r="A61" s="80" t="s">
        <v>145</v>
      </c>
      <c r="B61" s="2">
        <v>170</v>
      </c>
      <c r="C61" s="3">
        <f t="shared" si="4"/>
        <v>3</v>
      </c>
      <c r="D61" s="24">
        <v>4</v>
      </c>
      <c r="E61" s="25">
        <v>1</v>
      </c>
      <c r="F61" s="26">
        <v>0</v>
      </c>
      <c r="G61" s="147">
        <v>0</v>
      </c>
      <c r="H61" s="148">
        <v>0</v>
      </c>
      <c r="I61" s="157">
        <f t="shared" si="1"/>
        <v>340</v>
      </c>
      <c r="J61" s="157">
        <f t="shared" si="2"/>
        <v>510</v>
      </c>
      <c r="K61" s="156">
        <v>1442</v>
      </c>
      <c r="L61" s="139">
        <f t="shared" si="3"/>
        <v>0</v>
      </c>
      <c r="M61" s="145">
        <v>0</v>
      </c>
      <c r="N61" s="144">
        <v>0</v>
      </c>
      <c r="O61" s="4">
        <v>176.47058823529412</v>
      </c>
      <c r="P61" s="51" t="s">
        <v>262</v>
      </c>
      <c r="Q61" s="27">
        <v>4</v>
      </c>
      <c r="R61" s="28">
        <v>0</v>
      </c>
      <c r="S61" s="29">
        <v>0</v>
      </c>
      <c r="T61" s="30">
        <v>1</v>
      </c>
      <c r="U61" s="31">
        <v>0</v>
      </c>
      <c r="V61" s="32">
        <v>0</v>
      </c>
      <c r="W61" s="46">
        <v>1</v>
      </c>
      <c r="X61" s="33" t="s">
        <v>262</v>
      </c>
      <c r="Y61" s="113">
        <v>8</v>
      </c>
      <c r="Z61" s="114">
        <v>0</v>
      </c>
      <c r="AA61" s="115">
        <v>0</v>
      </c>
      <c r="AB61" s="70">
        <v>4</v>
      </c>
      <c r="AC61" s="71">
        <v>10</v>
      </c>
      <c r="AD61" s="72">
        <v>1</v>
      </c>
      <c r="AE61" s="94">
        <v>1</v>
      </c>
    </row>
    <row r="62" spans="1:31" ht="23.25" customHeight="1" thickBot="1" x14ac:dyDescent="0.3">
      <c r="A62" s="1" t="s">
        <v>227</v>
      </c>
      <c r="B62" s="14"/>
      <c r="C62" s="10"/>
      <c r="D62" s="336">
        <f>SUM(F5:F61)</f>
        <v>12</v>
      </c>
      <c r="E62" s="337"/>
      <c r="F62" s="338"/>
      <c r="G62" s="339">
        <f>SUM(H5:H61)</f>
        <v>20</v>
      </c>
      <c r="H62" s="340"/>
      <c r="I62" s="377">
        <f>SUM(L5:L61)</f>
        <v>1</v>
      </c>
      <c r="J62" s="382"/>
      <c r="K62" s="382"/>
      <c r="L62" s="378"/>
      <c r="M62" s="339">
        <f>SUM(N5:N61)</f>
        <v>22</v>
      </c>
      <c r="N62" s="378"/>
      <c r="O62" s="341">
        <f>SUM(P5:P61)</f>
        <v>6</v>
      </c>
      <c r="P62" s="342"/>
      <c r="Q62" s="315">
        <f>SUM(S5:S61)</f>
        <v>36</v>
      </c>
      <c r="R62" s="316"/>
      <c r="S62" s="317"/>
      <c r="T62" s="318">
        <f>SUM(V5:V61)</f>
        <v>30</v>
      </c>
      <c r="U62" s="319"/>
      <c r="V62" s="320"/>
      <c r="W62" s="82">
        <f>SUM(W5:W61)</f>
        <v>57</v>
      </c>
      <c r="X62" s="83">
        <f>SUM(X5:X61)</f>
        <v>34</v>
      </c>
      <c r="Y62" s="365">
        <f>SUM(AA5:AA61)</f>
        <v>8</v>
      </c>
      <c r="Z62" s="366"/>
      <c r="AA62" s="367"/>
      <c r="AB62" s="392">
        <f>SUM(AD5:AD61)</f>
        <v>20</v>
      </c>
      <c r="AC62" s="393"/>
      <c r="AD62" s="394"/>
      <c r="AE62" s="96">
        <f>SUM(AE5:AE61)</f>
        <v>57</v>
      </c>
    </row>
    <row r="63" spans="1:31" ht="23.25" customHeight="1" thickBot="1" x14ac:dyDescent="0.3">
      <c r="A63" s="1" t="s">
        <v>228</v>
      </c>
      <c r="B63" s="14"/>
      <c r="C63" s="10"/>
      <c r="D63" s="322">
        <f>D62/57</f>
        <v>0.21052631578947367</v>
      </c>
      <c r="E63" s="323"/>
      <c r="F63" s="324"/>
      <c r="G63" s="325">
        <f>G62/57</f>
        <v>0.35087719298245612</v>
      </c>
      <c r="H63" s="326"/>
      <c r="I63" s="359">
        <f>I62/57</f>
        <v>1.7543859649122806E-2</v>
      </c>
      <c r="J63" s="361"/>
      <c r="K63" s="361"/>
      <c r="L63" s="360"/>
      <c r="M63" s="325">
        <f>M62/57</f>
        <v>0.38596491228070173</v>
      </c>
      <c r="N63" s="360"/>
      <c r="O63" s="327">
        <f>O62/57</f>
        <v>0.10526315789473684</v>
      </c>
      <c r="P63" s="328"/>
      <c r="Q63" s="329">
        <f>Q62/57</f>
        <v>0.63157894736842102</v>
      </c>
      <c r="R63" s="330"/>
      <c r="S63" s="331"/>
      <c r="T63" s="332">
        <f>T62/57</f>
        <v>0.52631578947368418</v>
      </c>
      <c r="U63" s="333"/>
      <c r="V63" s="334"/>
      <c r="W63" s="76">
        <f>W62/57</f>
        <v>1</v>
      </c>
      <c r="X63" s="77">
        <f>X62/57</f>
        <v>0.59649122807017541</v>
      </c>
      <c r="Y63" s="369">
        <f>Y62/57</f>
        <v>0.14035087719298245</v>
      </c>
      <c r="Z63" s="370"/>
      <c r="AA63" s="371"/>
      <c r="AB63" s="362">
        <f>AB62/57</f>
        <v>0.35087719298245612</v>
      </c>
      <c r="AC63" s="363"/>
      <c r="AD63" s="364"/>
      <c r="AE63" s="97">
        <f>AE62/57</f>
        <v>1</v>
      </c>
    </row>
    <row r="64" spans="1:31" x14ac:dyDescent="0.25">
      <c r="A64" t="s">
        <v>265</v>
      </c>
      <c r="B64" s="9"/>
      <c r="C64" s="9"/>
      <c r="D64" s="48"/>
      <c r="E64" s="48"/>
      <c r="F64" s="49"/>
      <c r="G64" s="48"/>
      <c r="H64" s="48"/>
      <c r="I64" s="48"/>
      <c r="J64" s="48"/>
      <c r="K64" s="48"/>
      <c r="L64" s="49"/>
      <c r="M64" s="48"/>
      <c r="N64" s="48"/>
      <c r="O64" s="49"/>
      <c r="P64" s="48"/>
      <c r="Q64" s="48"/>
      <c r="R64" s="49"/>
      <c r="S64" s="49"/>
      <c r="T64" s="49"/>
    </row>
    <row r="65" spans="1:1" x14ac:dyDescent="0.25">
      <c r="A65" t="s">
        <v>270</v>
      </c>
    </row>
  </sheetData>
  <mergeCells count="34">
    <mergeCell ref="AE2:AE4"/>
    <mergeCell ref="M3:N3"/>
    <mergeCell ref="M62:N62"/>
    <mergeCell ref="G2:N2"/>
    <mergeCell ref="I3:L3"/>
    <mergeCell ref="I62:L62"/>
    <mergeCell ref="AB2:AD3"/>
    <mergeCell ref="AB62:AD62"/>
    <mergeCell ref="Q2:S3"/>
    <mergeCell ref="T2:V3"/>
    <mergeCell ref="W2:W4"/>
    <mergeCell ref="X2:X4"/>
    <mergeCell ref="Y2:AA3"/>
    <mergeCell ref="O2:P3"/>
    <mergeCell ref="G3:H3"/>
    <mergeCell ref="AB63:AD63"/>
    <mergeCell ref="Q63:S63"/>
    <mergeCell ref="T63:V63"/>
    <mergeCell ref="Y63:AA63"/>
    <mergeCell ref="Q62:S62"/>
    <mergeCell ref="Y62:AA62"/>
    <mergeCell ref="T62:V62"/>
    <mergeCell ref="O63:P63"/>
    <mergeCell ref="D62:F62"/>
    <mergeCell ref="G62:H62"/>
    <mergeCell ref="O62:P62"/>
    <mergeCell ref="I63:L63"/>
    <mergeCell ref="A2:A4"/>
    <mergeCell ref="B2:B4"/>
    <mergeCell ref="C2:C4"/>
    <mergeCell ref="D2:F3"/>
    <mergeCell ref="M63:N63"/>
    <mergeCell ref="D63:F63"/>
    <mergeCell ref="G63:H63"/>
  </mergeCells>
  <pageMargins left="0.7" right="0.7" top="0.78740157499999996" bottom="0.78740157499999996" header="0.3" footer="0.3"/>
  <pageSetup paperSize="8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  <pageSetUpPr fitToPage="1"/>
  </sheetPr>
  <dimension ref="A1:AE73"/>
  <sheetViews>
    <sheetView showGridLines="0" zoomScale="80" zoomScaleNormal="80" workbookViewId="0">
      <selection activeCell="A2" sqref="A2:A4"/>
    </sheetView>
  </sheetViews>
  <sheetFormatPr defaultRowHeight="13.2" x14ac:dyDescent="0.25"/>
  <cols>
    <col min="1" max="1" width="25" customWidth="1"/>
    <col min="2" max="2" width="9.88671875" customWidth="1"/>
    <col min="3" max="3" width="10.44140625" customWidth="1"/>
    <col min="4" max="4" width="9.109375" customWidth="1"/>
    <col min="5" max="5" width="9.88671875" customWidth="1"/>
    <col min="6" max="6" width="9.109375" customWidth="1"/>
    <col min="7" max="7" width="9.6640625" customWidth="1"/>
    <col min="8" max="10" width="11.33203125" customWidth="1"/>
    <col min="11" max="11" width="10.88671875" customWidth="1"/>
    <col min="12" max="12" width="10.44140625" customWidth="1"/>
    <col min="13" max="13" width="9.5546875" customWidth="1"/>
    <col min="14" max="14" width="9.109375" customWidth="1"/>
    <col min="15" max="15" width="9.33203125" customWidth="1"/>
    <col min="16" max="16" width="12" customWidth="1"/>
    <col min="17" max="17" width="9.5546875" customWidth="1"/>
    <col min="18" max="18" width="9.44140625" customWidth="1"/>
    <col min="19" max="19" width="10.5546875" customWidth="1"/>
    <col min="20" max="20" width="12.5546875" customWidth="1"/>
    <col min="24" max="24" width="12.44140625" customWidth="1"/>
  </cols>
  <sheetData>
    <row r="1" spans="1:31" ht="20.25" customHeight="1" thickBot="1" x14ac:dyDescent="0.3">
      <c r="A1" s="89" t="s">
        <v>261</v>
      </c>
    </row>
    <row r="2" spans="1:31" ht="36.75" customHeight="1" x14ac:dyDescent="0.25">
      <c r="A2" s="347" t="s">
        <v>87</v>
      </c>
      <c r="B2" s="271" t="s">
        <v>0</v>
      </c>
      <c r="C2" s="356" t="s">
        <v>250</v>
      </c>
      <c r="D2" s="273" t="s">
        <v>1</v>
      </c>
      <c r="E2" s="274"/>
      <c r="F2" s="275"/>
      <c r="G2" s="251" t="s">
        <v>2</v>
      </c>
      <c r="H2" s="252"/>
      <c r="I2" s="252"/>
      <c r="J2" s="252"/>
      <c r="K2" s="252"/>
      <c r="L2" s="252"/>
      <c r="M2" s="252"/>
      <c r="N2" s="253"/>
      <c r="O2" s="279" t="s">
        <v>84</v>
      </c>
      <c r="P2" s="280"/>
      <c r="Q2" s="245" t="s">
        <v>83</v>
      </c>
      <c r="R2" s="246"/>
      <c r="S2" s="247"/>
      <c r="T2" s="290" t="s">
        <v>3</v>
      </c>
      <c r="U2" s="291"/>
      <c r="V2" s="292"/>
      <c r="W2" s="379" t="s">
        <v>85</v>
      </c>
      <c r="X2" s="383" t="s">
        <v>86</v>
      </c>
      <c r="Y2" s="300" t="s">
        <v>244</v>
      </c>
      <c r="Z2" s="301"/>
      <c r="AA2" s="302"/>
      <c r="AB2" s="386" t="s">
        <v>197</v>
      </c>
      <c r="AC2" s="387"/>
      <c r="AD2" s="388"/>
      <c r="AE2" s="372" t="s">
        <v>240</v>
      </c>
    </row>
    <row r="3" spans="1:31" ht="64.5" customHeight="1" x14ac:dyDescent="0.25">
      <c r="A3" s="348"/>
      <c r="B3" s="272"/>
      <c r="C3" s="357"/>
      <c r="D3" s="276"/>
      <c r="E3" s="277"/>
      <c r="F3" s="278"/>
      <c r="G3" s="254" t="s">
        <v>255</v>
      </c>
      <c r="H3" s="255"/>
      <c r="I3" s="375" t="s">
        <v>251</v>
      </c>
      <c r="J3" s="306"/>
      <c r="K3" s="306"/>
      <c r="L3" s="255"/>
      <c r="M3" s="375" t="s">
        <v>195</v>
      </c>
      <c r="N3" s="376"/>
      <c r="O3" s="281"/>
      <c r="P3" s="282"/>
      <c r="Q3" s="248"/>
      <c r="R3" s="249"/>
      <c r="S3" s="250"/>
      <c r="T3" s="293"/>
      <c r="U3" s="294"/>
      <c r="V3" s="295"/>
      <c r="W3" s="380"/>
      <c r="X3" s="384"/>
      <c r="Y3" s="303"/>
      <c r="Z3" s="304"/>
      <c r="AA3" s="305"/>
      <c r="AB3" s="389"/>
      <c r="AC3" s="390"/>
      <c r="AD3" s="391"/>
      <c r="AE3" s="373"/>
    </row>
    <row r="4" spans="1:31" ht="84.75" customHeight="1" thickBot="1" x14ac:dyDescent="0.3">
      <c r="A4" s="355"/>
      <c r="B4" s="368"/>
      <c r="C4" s="358"/>
      <c r="D4" s="53" t="s">
        <v>81</v>
      </c>
      <c r="E4" s="54" t="s">
        <v>9</v>
      </c>
      <c r="F4" s="55" t="s">
        <v>6</v>
      </c>
      <c r="G4" s="130" t="s">
        <v>7</v>
      </c>
      <c r="H4" s="131" t="s">
        <v>6</v>
      </c>
      <c r="I4" s="146" t="s">
        <v>253</v>
      </c>
      <c r="J4" s="146" t="s">
        <v>254</v>
      </c>
      <c r="K4" s="146" t="s">
        <v>9</v>
      </c>
      <c r="L4" s="131" t="s">
        <v>6</v>
      </c>
      <c r="M4" s="132" t="s">
        <v>8</v>
      </c>
      <c r="N4" s="133" t="s">
        <v>6</v>
      </c>
      <c r="O4" s="56" t="s">
        <v>9</v>
      </c>
      <c r="P4" s="57" t="s">
        <v>6</v>
      </c>
      <c r="Q4" s="58" t="s">
        <v>5</v>
      </c>
      <c r="R4" s="59" t="s">
        <v>199</v>
      </c>
      <c r="S4" s="60" t="s">
        <v>6</v>
      </c>
      <c r="T4" s="61" t="s">
        <v>5</v>
      </c>
      <c r="U4" s="62" t="s">
        <v>200</v>
      </c>
      <c r="V4" s="63" t="s">
        <v>6</v>
      </c>
      <c r="W4" s="381"/>
      <c r="X4" s="385" t="s">
        <v>4</v>
      </c>
      <c r="Y4" s="107" t="s">
        <v>5</v>
      </c>
      <c r="Z4" s="108" t="s">
        <v>249</v>
      </c>
      <c r="AA4" s="109" t="s">
        <v>6</v>
      </c>
      <c r="AB4" s="64" t="s">
        <v>5</v>
      </c>
      <c r="AC4" s="65" t="s">
        <v>196</v>
      </c>
      <c r="AD4" s="66" t="s">
        <v>6</v>
      </c>
      <c r="AE4" s="374" t="s">
        <v>4</v>
      </c>
    </row>
    <row r="5" spans="1:31" ht="14.25" customHeight="1" x14ac:dyDescent="0.25">
      <c r="A5" s="79" t="s">
        <v>209</v>
      </c>
      <c r="B5" s="5">
        <v>8272</v>
      </c>
      <c r="C5" s="11">
        <f>F5+H5+L5+N5+S5+V5+W5+AA5+AD5+AE5+SUM(P5)+SUM(X5)</f>
        <v>11</v>
      </c>
      <c r="D5" s="15">
        <v>28</v>
      </c>
      <c r="E5" s="16">
        <v>36</v>
      </c>
      <c r="F5" s="17">
        <v>1</v>
      </c>
      <c r="G5" s="134">
        <v>35.272122823984525</v>
      </c>
      <c r="H5" s="135">
        <v>1</v>
      </c>
      <c r="I5" s="155">
        <f>B5*2</f>
        <v>16544</v>
      </c>
      <c r="J5" s="155">
        <f>B5*3</f>
        <v>24816</v>
      </c>
      <c r="K5" s="155">
        <v>34561</v>
      </c>
      <c r="L5" s="135">
        <f>IF(AND(K5&gt;=MAX(2500,B5*2),K5&lt;=B5*3),1,0)</f>
        <v>0</v>
      </c>
      <c r="M5" s="136">
        <v>9.1755319148936163</v>
      </c>
      <c r="N5" s="137">
        <v>1</v>
      </c>
      <c r="O5" s="6">
        <v>69.753384912959376</v>
      </c>
      <c r="P5" s="50">
        <v>1</v>
      </c>
      <c r="Q5" s="18">
        <v>20</v>
      </c>
      <c r="R5" s="19">
        <v>54</v>
      </c>
      <c r="S5" s="20">
        <v>1</v>
      </c>
      <c r="T5" s="21">
        <v>4</v>
      </c>
      <c r="U5" s="22">
        <v>15</v>
      </c>
      <c r="V5" s="23">
        <v>1</v>
      </c>
      <c r="W5" s="44">
        <v>1</v>
      </c>
      <c r="X5" s="45">
        <v>1</v>
      </c>
      <c r="Y5" s="110">
        <v>48</v>
      </c>
      <c r="Z5" s="111">
        <v>100</v>
      </c>
      <c r="AA5" s="112">
        <v>1</v>
      </c>
      <c r="AB5" s="67">
        <v>80</v>
      </c>
      <c r="AC5" s="68">
        <v>254</v>
      </c>
      <c r="AD5" s="69">
        <v>1</v>
      </c>
      <c r="AE5" s="161">
        <v>1</v>
      </c>
    </row>
    <row r="6" spans="1:31" ht="14.25" customHeight="1" x14ac:dyDescent="0.25">
      <c r="A6" s="80" t="s">
        <v>78</v>
      </c>
      <c r="B6" s="2">
        <v>1403</v>
      </c>
      <c r="C6" s="8">
        <f t="shared" ref="C6:C69" si="0">F6+H6+L6+N6+S6+V6+W6+AA6+AD6+AE6+SUM(P6)+SUM(X6)</f>
        <v>10</v>
      </c>
      <c r="D6" s="24">
        <v>15</v>
      </c>
      <c r="E6" s="25">
        <v>18</v>
      </c>
      <c r="F6" s="26">
        <v>1</v>
      </c>
      <c r="G6" s="138">
        <v>45.452601568068424</v>
      </c>
      <c r="H6" s="139">
        <v>1</v>
      </c>
      <c r="I6" s="156">
        <f t="shared" ref="I6:I69" si="1">B6*2</f>
        <v>2806</v>
      </c>
      <c r="J6" s="156">
        <f t="shared" ref="J6:J69" si="2">B6*3</f>
        <v>4209</v>
      </c>
      <c r="K6" s="156">
        <v>7506</v>
      </c>
      <c r="L6" s="139">
        <f t="shared" ref="L6:L69" si="3">IF(AND(K6&gt;=MAX(2500,B6*2),K6&lt;=B6*3),1,0)</f>
        <v>0</v>
      </c>
      <c r="M6" s="140">
        <v>8.0185317177476829</v>
      </c>
      <c r="N6" s="141">
        <v>1</v>
      </c>
      <c r="O6" s="4">
        <v>39.914468995010694</v>
      </c>
      <c r="P6" s="51">
        <v>0</v>
      </c>
      <c r="Q6" s="27">
        <v>9</v>
      </c>
      <c r="R6" s="28">
        <v>18</v>
      </c>
      <c r="S6" s="29">
        <v>1</v>
      </c>
      <c r="T6" s="30">
        <v>2</v>
      </c>
      <c r="U6" s="31">
        <v>2</v>
      </c>
      <c r="V6" s="32">
        <v>1</v>
      </c>
      <c r="W6" s="46">
        <v>1</v>
      </c>
      <c r="X6" s="33">
        <v>1</v>
      </c>
      <c r="Y6" s="113">
        <v>48</v>
      </c>
      <c r="Z6" s="114">
        <v>100</v>
      </c>
      <c r="AA6" s="115">
        <v>1</v>
      </c>
      <c r="AB6" s="70">
        <v>20</v>
      </c>
      <c r="AC6" s="71">
        <v>24</v>
      </c>
      <c r="AD6" s="72">
        <v>1</v>
      </c>
      <c r="AE6" s="161">
        <v>1</v>
      </c>
    </row>
    <row r="7" spans="1:31" ht="14.25" customHeight="1" x14ac:dyDescent="0.25">
      <c r="A7" s="80" t="s">
        <v>210</v>
      </c>
      <c r="B7" s="2">
        <v>1571</v>
      </c>
      <c r="C7" s="8">
        <f t="shared" si="0"/>
        <v>9</v>
      </c>
      <c r="D7" s="24">
        <v>15</v>
      </c>
      <c r="E7" s="25">
        <v>19</v>
      </c>
      <c r="F7" s="26">
        <v>1</v>
      </c>
      <c r="G7" s="138">
        <v>33.717377466581794</v>
      </c>
      <c r="H7" s="139">
        <v>1</v>
      </c>
      <c r="I7" s="156">
        <f t="shared" si="1"/>
        <v>3142</v>
      </c>
      <c r="J7" s="156">
        <f t="shared" si="2"/>
        <v>4713</v>
      </c>
      <c r="K7" s="156">
        <v>9332</v>
      </c>
      <c r="L7" s="139">
        <f t="shared" si="3"/>
        <v>0</v>
      </c>
      <c r="M7" s="140">
        <v>10.725652450668365</v>
      </c>
      <c r="N7" s="141">
        <v>1</v>
      </c>
      <c r="O7" s="4">
        <v>41.374920432845322</v>
      </c>
      <c r="P7" s="51">
        <v>0</v>
      </c>
      <c r="Q7" s="27">
        <v>9</v>
      </c>
      <c r="R7" s="28">
        <v>11</v>
      </c>
      <c r="S7" s="29">
        <v>1</v>
      </c>
      <c r="T7" s="30">
        <v>2</v>
      </c>
      <c r="U7" s="31">
        <v>1</v>
      </c>
      <c r="V7" s="32">
        <v>0</v>
      </c>
      <c r="W7" s="46">
        <v>1</v>
      </c>
      <c r="X7" s="33">
        <v>1</v>
      </c>
      <c r="Y7" s="113">
        <v>48</v>
      </c>
      <c r="Z7" s="114">
        <v>100</v>
      </c>
      <c r="AA7" s="115">
        <v>1</v>
      </c>
      <c r="AB7" s="70">
        <v>20</v>
      </c>
      <c r="AC7" s="71">
        <v>22</v>
      </c>
      <c r="AD7" s="72">
        <v>1</v>
      </c>
      <c r="AE7" s="161">
        <v>1</v>
      </c>
    </row>
    <row r="8" spans="1:31" ht="14.25" customHeight="1" x14ac:dyDescent="0.25">
      <c r="A8" s="80" t="s">
        <v>79</v>
      </c>
      <c r="B8" s="2">
        <v>5444</v>
      </c>
      <c r="C8" s="8">
        <f t="shared" si="0"/>
        <v>4</v>
      </c>
      <c r="D8" s="24">
        <v>28</v>
      </c>
      <c r="E8" s="25">
        <v>27</v>
      </c>
      <c r="F8" s="26">
        <v>0</v>
      </c>
      <c r="G8" s="138">
        <v>27.633357825128581</v>
      </c>
      <c r="H8" s="139">
        <v>0</v>
      </c>
      <c r="I8" s="156">
        <f t="shared" si="1"/>
        <v>10888</v>
      </c>
      <c r="J8" s="156">
        <f t="shared" si="2"/>
        <v>16332</v>
      </c>
      <c r="K8" s="156">
        <v>18678</v>
      </c>
      <c r="L8" s="139">
        <f t="shared" si="3"/>
        <v>0</v>
      </c>
      <c r="M8" s="140">
        <v>3.2696546656869949</v>
      </c>
      <c r="N8" s="141">
        <v>0</v>
      </c>
      <c r="O8" s="4">
        <v>14.144011756061721</v>
      </c>
      <c r="P8" s="51">
        <v>0</v>
      </c>
      <c r="Q8" s="27">
        <v>20</v>
      </c>
      <c r="R8" s="28">
        <v>17</v>
      </c>
      <c r="S8" s="29">
        <v>0</v>
      </c>
      <c r="T8" s="30">
        <v>4</v>
      </c>
      <c r="U8" s="31">
        <v>2</v>
      </c>
      <c r="V8" s="32">
        <v>0</v>
      </c>
      <c r="W8" s="46">
        <v>1</v>
      </c>
      <c r="X8" s="33">
        <v>1</v>
      </c>
      <c r="Y8" s="113">
        <v>48</v>
      </c>
      <c r="Z8" s="114">
        <v>100</v>
      </c>
      <c r="AA8" s="115">
        <v>1</v>
      </c>
      <c r="AB8" s="70">
        <v>80</v>
      </c>
      <c r="AC8" s="71">
        <v>116</v>
      </c>
      <c r="AD8" s="72">
        <v>1</v>
      </c>
      <c r="AE8" s="161">
        <v>0</v>
      </c>
    </row>
    <row r="9" spans="1:31" ht="14.25" customHeight="1" x14ac:dyDescent="0.25">
      <c r="A9" s="80" t="s">
        <v>211</v>
      </c>
      <c r="B9" s="2">
        <v>5750</v>
      </c>
      <c r="C9" s="8">
        <f t="shared" si="0"/>
        <v>8</v>
      </c>
      <c r="D9" s="24">
        <v>28</v>
      </c>
      <c r="E9" s="25">
        <v>32</v>
      </c>
      <c r="F9" s="26">
        <v>1</v>
      </c>
      <c r="G9" s="138">
        <v>36.929739130434783</v>
      </c>
      <c r="H9" s="139">
        <v>1</v>
      </c>
      <c r="I9" s="156">
        <f t="shared" si="1"/>
        <v>11500</v>
      </c>
      <c r="J9" s="156">
        <f t="shared" si="2"/>
        <v>17250</v>
      </c>
      <c r="K9" s="156">
        <v>10571</v>
      </c>
      <c r="L9" s="139">
        <f t="shared" si="3"/>
        <v>0</v>
      </c>
      <c r="M9" s="140">
        <v>8.1565217391304348</v>
      </c>
      <c r="N9" s="141">
        <v>1</v>
      </c>
      <c r="O9" s="4">
        <v>34.782608695652172</v>
      </c>
      <c r="P9" s="51">
        <v>0</v>
      </c>
      <c r="Q9" s="27">
        <v>20</v>
      </c>
      <c r="R9" s="28">
        <v>45</v>
      </c>
      <c r="S9" s="29">
        <v>1</v>
      </c>
      <c r="T9" s="30">
        <v>4</v>
      </c>
      <c r="U9" s="31">
        <v>1</v>
      </c>
      <c r="V9" s="32">
        <v>0</v>
      </c>
      <c r="W9" s="46">
        <v>1</v>
      </c>
      <c r="X9" s="33">
        <v>1</v>
      </c>
      <c r="Y9" s="113">
        <v>48</v>
      </c>
      <c r="Z9" s="114">
        <v>100</v>
      </c>
      <c r="AA9" s="115">
        <v>1</v>
      </c>
      <c r="AB9" s="70">
        <v>80</v>
      </c>
      <c r="AC9" s="71">
        <v>90</v>
      </c>
      <c r="AD9" s="72">
        <v>1</v>
      </c>
      <c r="AE9" s="161">
        <v>0</v>
      </c>
    </row>
    <row r="10" spans="1:31" ht="14.25" customHeight="1" x14ac:dyDescent="0.25">
      <c r="A10" s="80" t="s">
        <v>212</v>
      </c>
      <c r="B10" s="2">
        <v>2528</v>
      </c>
      <c r="C10" s="8">
        <f t="shared" si="0"/>
        <v>9</v>
      </c>
      <c r="D10" s="24">
        <v>15</v>
      </c>
      <c r="E10" s="25">
        <v>20</v>
      </c>
      <c r="F10" s="26">
        <v>1</v>
      </c>
      <c r="G10" s="138">
        <v>39.048655063291136</v>
      </c>
      <c r="H10" s="139">
        <v>1</v>
      </c>
      <c r="I10" s="156">
        <f t="shared" si="1"/>
        <v>5056</v>
      </c>
      <c r="J10" s="156">
        <f t="shared" si="2"/>
        <v>7584</v>
      </c>
      <c r="K10" s="156">
        <v>10499</v>
      </c>
      <c r="L10" s="139">
        <f t="shared" si="3"/>
        <v>0</v>
      </c>
      <c r="M10" s="140">
        <v>7.8322784810126587</v>
      </c>
      <c r="N10" s="141">
        <v>1</v>
      </c>
      <c r="O10" s="4">
        <v>32.436708860759495</v>
      </c>
      <c r="P10" s="51">
        <v>0</v>
      </c>
      <c r="Q10" s="27">
        <v>9</v>
      </c>
      <c r="R10" s="28">
        <v>11</v>
      </c>
      <c r="S10" s="29">
        <v>1</v>
      </c>
      <c r="T10" s="30">
        <v>2</v>
      </c>
      <c r="U10" s="31">
        <v>2</v>
      </c>
      <c r="V10" s="32">
        <v>1</v>
      </c>
      <c r="W10" s="46">
        <v>1</v>
      </c>
      <c r="X10" s="33">
        <v>1</v>
      </c>
      <c r="Y10" s="113">
        <v>48</v>
      </c>
      <c r="Z10" s="114">
        <v>100</v>
      </c>
      <c r="AA10" s="115">
        <v>1</v>
      </c>
      <c r="AB10" s="70">
        <v>20</v>
      </c>
      <c r="AC10" s="71">
        <v>10</v>
      </c>
      <c r="AD10" s="72">
        <v>0</v>
      </c>
      <c r="AE10" s="161">
        <v>1</v>
      </c>
    </row>
    <row r="11" spans="1:31" ht="14.25" customHeight="1" x14ac:dyDescent="0.25">
      <c r="A11" s="80" t="s">
        <v>220</v>
      </c>
      <c r="B11" s="2">
        <v>1393</v>
      </c>
      <c r="C11" s="8">
        <f t="shared" si="0"/>
        <v>5</v>
      </c>
      <c r="D11" s="24">
        <v>15</v>
      </c>
      <c r="E11" s="25">
        <v>17</v>
      </c>
      <c r="F11" s="26">
        <v>1</v>
      </c>
      <c r="G11" s="138">
        <v>24.202440775305096</v>
      </c>
      <c r="H11" s="139">
        <v>0</v>
      </c>
      <c r="I11" s="156">
        <f t="shared" si="1"/>
        <v>2786</v>
      </c>
      <c r="J11" s="156">
        <f t="shared" si="2"/>
        <v>4179</v>
      </c>
      <c r="K11" s="156">
        <v>9969</v>
      </c>
      <c r="L11" s="139">
        <f t="shared" si="3"/>
        <v>0</v>
      </c>
      <c r="M11" s="140">
        <v>10.050251256281408</v>
      </c>
      <c r="N11" s="141">
        <v>1</v>
      </c>
      <c r="O11" s="4">
        <v>55.994256999282122</v>
      </c>
      <c r="P11" s="51">
        <v>0</v>
      </c>
      <c r="Q11" s="27">
        <v>9</v>
      </c>
      <c r="R11" s="28">
        <v>18</v>
      </c>
      <c r="S11" s="29">
        <v>1</v>
      </c>
      <c r="T11" s="30">
        <v>2</v>
      </c>
      <c r="U11" s="31">
        <v>1</v>
      </c>
      <c r="V11" s="32">
        <v>0</v>
      </c>
      <c r="W11" s="46">
        <v>0</v>
      </c>
      <c r="X11" s="33">
        <v>0</v>
      </c>
      <c r="Y11" s="113">
        <v>48</v>
      </c>
      <c r="Z11" s="114">
        <v>100</v>
      </c>
      <c r="AA11" s="115">
        <v>1</v>
      </c>
      <c r="AB11" s="70">
        <v>20</v>
      </c>
      <c r="AC11" s="71">
        <v>21</v>
      </c>
      <c r="AD11" s="72">
        <v>1</v>
      </c>
      <c r="AE11" s="161">
        <v>0</v>
      </c>
    </row>
    <row r="12" spans="1:31" ht="14.25" customHeight="1" x14ac:dyDescent="0.25">
      <c r="A12" s="80" t="s">
        <v>80</v>
      </c>
      <c r="B12" s="2">
        <v>15046</v>
      </c>
      <c r="C12" s="8">
        <f t="shared" si="0"/>
        <v>9</v>
      </c>
      <c r="D12" s="24">
        <v>40</v>
      </c>
      <c r="E12" s="25">
        <v>51</v>
      </c>
      <c r="F12" s="26">
        <v>1</v>
      </c>
      <c r="G12" s="138">
        <v>48.623554433071909</v>
      </c>
      <c r="H12" s="139">
        <v>1</v>
      </c>
      <c r="I12" s="156">
        <f t="shared" si="1"/>
        <v>30092</v>
      </c>
      <c r="J12" s="156">
        <f t="shared" si="2"/>
        <v>45138</v>
      </c>
      <c r="K12" s="156">
        <v>58661</v>
      </c>
      <c r="L12" s="139">
        <f t="shared" si="3"/>
        <v>0</v>
      </c>
      <c r="M12" s="140">
        <v>10.301741326598432</v>
      </c>
      <c r="N12" s="141">
        <v>1</v>
      </c>
      <c r="O12" s="4">
        <v>25.322344809251629</v>
      </c>
      <c r="P12" s="51">
        <v>0</v>
      </c>
      <c r="Q12" s="27">
        <v>28</v>
      </c>
      <c r="R12" s="28">
        <v>40</v>
      </c>
      <c r="S12" s="29">
        <v>1</v>
      </c>
      <c r="T12" s="30">
        <v>7</v>
      </c>
      <c r="U12" s="31">
        <v>8</v>
      </c>
      <c r="V12" s="32">
        <v>1</v>
      </c>
      <c r="W12" s="46">
        <v>1</v>
      </c>
      <c r="X12" s="33">
        <v>1</v>
      </c>
      <c r="Y12" s="113">
        <v>48</v>
      </c>
      <c r="Z12" s="114">
        <v>90</v>
      </c>
      <c r="AA12" s="115">
        <v>0</v>
      </c>
      <c r="AB12" s="70">
        <v>150</v>
      </c>
      <c r="AC12" s="71">
        <v>2653</v>
      </c>
      <c r="AD12" s="72">
        <v>1</v>
      </c>
      <c r="AE12" s="161">
        <v>1</v>
      </c>
    </row>
    <row r="13" spans="1:31" ht="14.25" customHeight="1" x14ac:dyDescent="0.25">
      <c r="A13" s="80" t="s">
        <v>213</v>
      </c>
      <c r="B13" s="2">
        <v>1284</v>
      </c>
      <c r="C13" s="8">
        <f t="shared" si="0"/>
        <v>10</v>
      </c>
      <c r="D13" s="24">
        <v>15</v>
      </c>
      <c r="E13" s="25">
        <v>21</v>
      </c>
      <c r="F13" s="26">
        <v>1</v>
      </c>
      <c r="G13" s="138">
        <v>35.06464174454829</v>
      </c>
      <c r="H13" s="139">
        <v>1</v>
      </c>
      <c r="I13" s="156">
        <f t="shared" si="1"/>
        <v>2568</v>
      </c>
      <c r="J13" s="156">
        <f t="shared" si="2"/>
        <v>3852</v>
      </c>
      <c r="K13" s="156">
        <v>7087</v>
      </c>
      <c r="L13" s="139">
        <f t="shared" si="3"/>
        <v>0</v>
      </c>
      <c r="M13" s="140">
        <v>9.1510903426791277</v>
      </c>
      <c r="N13" s="141">
        <v>1</v>
      </c>
      <c r="O13" s="4">
        <v>77.881619937694694</v>
      </c>
      <c r="P13" s="51">
        <v>1</v>
      </c>
      <c r="Q13" s="27">
        <v>9</v>
      </c>
      <c r="R13" s="28">
        <v>15</v>
      </c>
      <c r="S13" s="29">
        <v>1</v>
      </c>
      <c r="T13" s="30">
        <v>2</v>
      </c>
      <c r="U13" s="31">
        <v>2</v>
      </c>
      <c r="V13" s="32">
        <v>1</v>
      </c>
      <c r="W13" s="46">
        <v>1</v>
      </c>
      <c r="X13" s="33">
        <v>1</v>
      </c>
      <c r="Y13" s="113">
        <v>48</v>
      </c>
      <c r="Z13" s="114">
        <v>100</v>
      </c>
      <c r="AA13" s="115">
        <v>1</v>
      </c>
      <c r="AB13" s="70">
        <v>20</v>
      </c>
      <c r="AC13" s="71">
        <v>30</v>
      </c>
      <c r="AD13" s="72">
        <v>1</v>
      </c>
      <c r="AE13" s="161">
        <v>0</v>
      </c>
    </row>
    <row r="14" spans="1:31" ht="14.25" customHeight="1" x14ac:dyDescent="0.25">
      <c r="A14" s="80" t="s">
        <v>93</v>
      </c>
      <c r="B14" s="2">
        <v>282</v>
      </c>
      <c r="C14" s="8">
        <f t="shared" si="0"/>
        <v>2</v>
      </c>
      <c r="D14" s="24">
        <v>4</v>
      </c>
      <c r="E14" s="25">
        <v>1</v>
      </c>
      <c r="F14" s="26">
        <v>0</v>
      </c>
      <c r="G14" s="138">
        <v>0</v>
      </c>
      <c r="H14" s="139">
        <v>0</v>
      </c>
      <c r="I14" s="156">
        <f t="shared" si="1"/>
        <v>564</v>
      </c>
      <c r="J14" s="156">
        <f t="shared" si="2"/>
        <v>846</v>
      </c>
      <c r="K14" s="156">
        <v>1312</v>
      </c>
      <c r="L14" s="139">
        <f t="shared" si="3"/>
        <v>0</v>
      </c>
      <c r="M14" s="140">
        <v>30.319148936170215</v>
      </c>
      <c r="N14" s="141">
        <v>1</v>
      </c>
      <c r="O14" s="4">
        <v>42.553191489361701</v>
      </c>
      <c r="P14" s="51" t="s">
        <v>262</v>
      </c>
      <c r="Q14" s="27">
        <v>4</v>
      </c>
      <c r="R14" s="28">
        <v>0</v>
      </c>
      <c r="S14" s="29">
        <v>0</v>
      </c>
      <c r="T14" s="30">
        <v>1</v>
      </c>
      <c r="U14" s="31">
        <v>0</v>
      </c>
      <c r="V14" s="32">
        <v>0</v>
      </c>
      <c r="W14" s="46">
        <v>0</v>
      </c>
      <c r="X14" s="33" t="s">
        <v>262</v>
      </c>
      <c r="Y14" s="124">
        <v>8</v>
      </c>
      <c r="Z14" s="125">
        <v>100</v>
      </c>
      <c r="AA14" s="126">
        <v>1</v>
      </c>
      <c r="AB14" s="70">
        <v>4</v>
      </c>
      <c r="AC14" s="71">
        <v>0</v>
      </c>
      <c r="AD14" s="72">
        <v>0</v>
      </c>
      <c r="AE14" s="161">
        <v>0</v>
      </c>
    </row>
    <row r="15" spans="1:31" ht="14.25" customHeight="1" x14ac:dyDescent="0.25">
      <c r="A15" s="80" t="s">
        <v>28</v>
      </c>
      <c r="B15" s="2">
        <v>308</v>
      </c>
      <c r="C15" s="8">
        <f t="shared" si="0"/>
        <v>3</v>
      </c>
      <c r="D15" s="24">
        <v>4</v>
      </c>
      <c r="E15" s="25">
        <v>2</v>
      </c>
      <c r="F15" s="26">
        <v>0</v>
      </c>
      <c r="G15" s="138">
        <v>0</v>
      </c>
      <c r="H15" s="139">
        <v>0</v>
      </c>
      <c r="I15" s="156">
        <f t="shared" si="1"/>
        <v>616</v>
      </c>
      <c r="J15" s="156">
        <f t="shared" si="2"/>
        <v>924</v>
      </c>
      <c r="K15" s="156">
        <v>671</v>
      </c>
      <c r="L15" s="139">
        <f t="shared" si="3"/>
        <v>0</v>
      </c>
      <c r="M15" s="140">
        <v>6.9805194805194803</v>
      </c>
      <c r="N15" s="141">
        <v>1</v>
      </c>
      <c r="O15" s="4">
        <v>64.935064935064929</v>
      </c>
      <c r="P15" s="51" t="s">
        <v>262</v>
      </c>
      <c r="Q15" s="27">
        <v>4</v>
      </c>
      <c r="R15" s="28">
        <v>20</v>
      </c>
      <c r="S15" s="29">
        <v>1</v>
      </c>
      <c r="T15" s="30">
        <v>1</v>
      </c>
      <c r="U15" s="31">
        <v>0</v>
      </c>
      <c r="V15" s="32">
        <v>0</v>
      </c>
      <c r="W15" s="46">
        <v>0</v>
      </c>
      <c r="X15" s="33" t="s">
        <v>262</v>
      </c>
      <c r="Y15" s="124">
        <v>8</v>
      </c>
      <c r="Z15" s="125">
        <v>100</v>
      </c>
      <c r="AA15" s="126">
        <v>1</v>
      </c>
      <c r="AB15" s="70">
        <v>4</v>
      </c>
      <c r="AC15" s="71">
        <v>0</v>
      </c>
      <c r="AD15" s="72">
        <v>0</v>
      </c>
      <c r="AE15" s="161">
        <v>0</v>
      </c>
    </row>
    <row r="16" spans="1:31" ht="14.25" customHeight="1" x14ac:dyDescent="0.25">
      <c r="A16" s="80" t="s">
        <v>94</v>
      </c>
      <c r="B16" s="2">
        <v>1131</v>
      </c>
      <c r="C16" s="8">
        <f t="shared" si="0"/>
        <v>2</v>
      </c>
      <c r="D16" s="24">
        <v>15</v>
      </c>
      <c r="E16" s="25">
        <v>3</v>
      </c>
      <c r="F16" s="26">
        <v>0</v>
      </c>
      <c r="G16" s="138">
        <v>0</v>
      </c>
      <c r="H16" s="139">
        <v>0</v>
      </c>
      <c r="I16" s="156">
        <f t="shared" si="1"/>
        <v>2262</v>
      </c>
      <c r="J16" s="156">
        <f t="shared" si="2"/>
        <v>3393</v>
      </c>
      <c r="K16" s="156">
        <v>4267</v>
      </c>
      <c r="L16" s="139">
        <f t="shared" si="3"/>
        <v>0</v>
      </c>
      <c r="M16" s="140">
        <v>0</v>
      </c>
      <c r="N16" s="141">
        <v>0</v>
      </c>
      <c r="O16" s="4">
        <v>70.733863837312114</v>
      </c>
      <c r="P16" s="51">
        <v>1</v>
      </c>
      <c r="Q16" s="27">
        <v>9</v>
      </c>
      <c r="R16" s="28">
        <v>0</v>
      </c>
      <c r="S16" s="29">
        <v>0</v>
      </c>
      <c r="T16" s="30">
        <v>2</v>
      </c>
      <c r="U16" s="31">
        <v>0</v>
      </c>
      <c r="V16" s="32">
        <v>0</v>
      </c>
      <c r="W16" s="46">
        <v>0</v>
      </c>
      <c r="X16" s="33">
        <v>0</v>
      </c>
      <c r="Y16" s="124">
        <v>8</v>
      </c>
      <c r="Z16" s="125">
        <v>100</v>
      </c>
      <c r="AA16" s="126">
        <v>1</v>
      </c>
      <c r="AB16" s="70">
        <v>20</v>
      </c>
      <c r="AC16" s="71">
        <v>0</v>
      </c>
      <c r="AD16" s="72">
        <v>0</v>
      </c>
      <c r="AE16" s="161">
        <v>0</v>
      </c>
    </row>
    <row r="17" spans="1:31" ht="14.25" customHeight="1" x14ac:dyDescent="0.25">
      <c r="A17" s="80" t="s">
        <v>29</v>
      </c>
      <c r="B17" s="2">
        <v>881</v>
      </c>
      <c r="C17" s="8">
        <f t="shared" si="0"/>
        <v>3</v>
      </c>
      <c r="D17" s="24">
        <v>5</v>
      </c>
      <c r="E17" s="25">
        <v>1</v>
      </c>
      <c r="F17" s="26">
        <v>0</v>
      </c>
      <c r="G17" s="138">
        <v>13.598183881952327</v>
      </c>
      <c r="H17" s="139">
        <v>0</v>
      </c>
      <c r="I17" s="156">
        <f t="shared" si="1"/>
        <v>1762</v>
      </c>
      <c r="J17" s="156">
        <f t="shared" si="2"/>
        <v>2643</v>
      </c>
      <c r="K17" s="156">
        <v>2823</v>
      </c>
      <c r="L17" s="139">
        <f t="shared" si="3"/>
        <v>0</v>
      </c>
      <c r="M17" s="140">
        <v>3.6322360953461974</v>
      </c>
      <c r="N17" s="141">
        <v>0</v>
      </c>
      <c r="O17" s="4">
        <v>68.104426787741204</v>
      </c>
      <c r="P17" s="51" t="s">
        <v>262</v>
      </c>
      <c r="Q17" s="27">
        <v>6</v>
      </c>
      <c r="R17" s="28">
        <v>6</v>
      </c>
      <c r="S17" s="29">
        <v>1</v>
      </c>
      <c r="T17" s="30">
        <v>2</v>
      </c>
      <c r="U17" s="31">
        <v>0</v>
      </c>
      <c r="V17" s="32">
        <v>0</v>
      </c>
      <c r="W17" s="46">
        <v>1</v>
      </c>
      <c r="X17" s="33">
        <v>0</v>
      </c>
      <c r="Y17" s="124">
        <v>8</v>
      </c>
      <c r="Z17" s="125">
        <v>100</v>
      </c>
      <c r="AA17" s="126">
        <v>1</v>
      </c>
      <c r="AB17" s="70">
        <v>6</v>
      </c>
      <c r="AC17" s="71">
        <v>0</v>
      </c>
      <c r="AD17" s="72">
        <v>0</v>
      </c>
      <c r="AE17" s="161">
        <v>0</v>
      </c>
    </row>
    <row r="18" spans="1:31" ht="14.25" customHeight="1" x14ac:dyDescent="0.25">
      <c r="A18" s="80" t="s">
        <v>30</v>
      </c>
      <c r="B18" s="2">
        <v>604</v>
      </c>
      <c r="C18" s="8">
        <f t="shared" si="0"/>
        <v>3</v>
      </c>
      <c r="D18" s="24">
        <v>5</v>
      </c>
      <c r="E18" s="25">
        <v>2</v>
      </c>
      <c r="F18" s="26">
        <v>0</v>
      </c>
      <c r="G18" s="138">
        <v>11.55794701986755</v>
      </c>
      <c r="H18" s="139">
        <v>0</v>
      </c>
      <c r="I18" s="156">
        <f t="shared" si="1"/>
        <v>1208</v>
      </c>
      <c r="J18" s="156">
        <f t="shared" si="2"/>
        <v>1812</v>
      </c>
      <c r="K18" s="156">
        <v>1633</v>
      </c>
      <c r="L18" s="139">
        <f t="shared" si="3"/>
        <v>0</v>
      </c>
      <c r="M18" s="140">
        <v>0</v>
      </c>
      <c r="N18" s="141">
        <v>0</v>
      </c>
      <c r="O18" s="4">
        <v>49.668874172185426</v>
      </c>
      <c r="P18" s="51" t="s">
        <v>262</v>
      </c>
      <c r="Q18" s="27">
        <v>6</v>
      </c>
      <c r="R18" s="28">
        <v>4</v>
      </c>
      <c r="S18" s="29">
        <v>0</v>
      </c>
      <c r="T18" s="30">
        <v>2</v>
      </c>
      <c r="U18" s="31">
        <v>1</v>
      </c>
      <c r="V18" s="32">
        <v>0</v>
      </c>
      <c r="W18" s="46">
        <v>1</v>
      </c>
      <c r="X18" s="33">
        <v>1</v>
      </c>
      <c r="Y18" s="124">
        <v>8</v>
      </c>
      <c r="Z18" s="125">
        <v>100</v>
      </c>
      <c r="AA18" s="126">
        <v>1</v>
      </c>
      <c r="AB18" s="70">
        <v>6</v>
      </c>
      <c r="AC18" s="71">
        <v>4</v>
      </c>
      <c r="AD18" s="72">
        <v>0</v>
      </c>
      <c r="AE18" s="161">
        <v>0</v>
      </c>
    </row>
    <row r="19" spans="1:31" ht="14.25" customHeight="1" x14ac:dyDescent="0.25">
      <c r="A19" s="80" t="s">
        <v>31</v>
      </c>
      <c r="B19" s="2">
        <v>241</v>
      </c>
      <c r="C19" s="8">
        <f t="shared" si="0"/>
        <v>4</v>
      </c>
      <c r="D19" s="24">
        <v>4</v>
      </c>
      <c r="E19" s="25">
        <v>4</v>
      </c>
      <c r="F19" s="26">
        <v>1</v>
      </c>
      <c r="G19" s="138">
        <v>0</v>
      </c>
      <c r="H19" s="139">
        <v>0</v>
      </c>
      <c r="I19" s="156">
        <f t="shared" si="1"/>
        <v>482</v>
      </c>
      <c r="J19" s="156">
        <f t="shared" si="2"/>
        <v>723</v>
      </c>
      <c r="K19" s="156">
        <v>3017</v>
      </c>
      <c r="L19" s="139">
        <f t="shared" si="3"/>
        <v>0</v>
      </c>
      <c r="M19" s="140">
        <v>0</v>
      </c>
      <c r="N19" s="141">
        <v>0</v>
      </c>
      <c r="O19" s="4">
        <v>124.48132780082987</v>
      </c>
      <c r="P19" s="51" t="s">
        <v>262</v>
      </c>
      <c r="Q19" s="27">
        <v>4</v>
      </c>
      <c r="R19" s="28">
        <v>1</v>
      </c>
      <c r="S19" s="29">
        <v>0</v>
      </c>
      <c r="T19" s="30">
        <v>1</v>
      </c>
      <c r="U19" s="31">
        <v>1</v>
      </c>
      <c r="V19" s="32">
        <v>1</v>
      </c>
      <c r="W19" s="46">
        <v>1</v>
      </c>
      <c r="X19" s="33" t="s">
        <v>262</v>
      </c>
      <c r="Y19" s="124">
        <v>8</v>
      </c>
      <c r="Z19" s="125">
        <v>100</v>
      </c>
      <c r="AA19" s="126">
        <v>1</v>
      </c>
      <c r="AB19" s="70">
        <v>4</v>
      </c>
      <c r="AC19" s="71">
        <v>0</v>
      </c>
      <c r="AD19" s="72">
        <v>0</v>
      </c>
      <c r="AE19" s="161">
        <v>0</v>
      </c>
    </row>
    <row r="20" spans="1:31" ht="14.25" customHeight="1" x14ac:dyDescent="0.25">
      <c r="A20" s="80" t="s">
        <v>32</v>
      </c>
      <c r="B20" s="2">
        <v>210</v>
      </c>
      <c r="C20" s="8">
        <f t="shared" si="0"/>
        <v>2</v>
      </c>
      <c r="D20" s="24">
        <v>4</v>
      </c>
      <c r="E20" s="25">
        <v>1</v>
      </c>
      <c r="F20" s="26">
        <v>0</v>
      </c>
      <c r="G20" s="138">
        <v>0</v>
      </c>
      <c r="H20" s="139">
        <v>0</v>
      </c>
      <c r="I20" s="156">
        <f t="shared" si="1"/>
        <v>420</v>
      </c>
      <c r="J20" s="156">
        <f t="shared" si="2"/>
        <v>630</v>
      </c>
      <c r="K20" s="156">
        <v>2674</v>
      </c>
      <c r="L20" s="139">
        <f t="shared" si="3"/>
        <v>0</v>
      </c>
      <c r="M20" s="140">
        <v>0</v>
      </c>
      <c r="N20" s="141">
        <v>0</v>
      </c>
      <c r="O20" s="4">
        <v>285.71428571428572</v>
      </c>
      <c r="P20" s="51" t="s">
        <v>262</v>
      </c>
      <c r="Q20" s="27">
        <v>4</v>
      </c>
      <c r="R20" s="28">
        <v>12</v>
      </c>
      <c r="S20" s="29">
        <v>1</v>
      </c>
      <c r="T20" s="30">
        <v>1</v>
      </c>
      <c r="U20" s="31">
        <v>0</v>
      </c>
      <c r="V20" s="32">
        <v>0</v>
      </c>
      <c r="W20" s="46">
        <v>0</v>
      </c>
      <c r="X20" s="33" t="s">
        <v>262</v>
      </c>
      <c r="Y20" s="124">
        <v>8</v>
      </c>
      <c r="Z20" s="125">
        <v>100</v>
      </c>
      <c r="AA20" s="126">
        <v>1</v>
      </c>
      <c r="AB20" s="70">
        <v>4</v>
      </c>
      <c r="AC20" s="71">
        <v>0</v>
      </c>
      <c r="AD20" s="72">
        <v>0</v>
      </c>
      <c r="AE20" s="161">
        <v>0</v>
      </c>
    </row>
    <row r="21" spans="1:31" ht="14.25" customHeight="1" x14ac:dyDescent="0.25">
      <c r="A21" s="80" t="s">
        <v>95</v>
      </c>
      <c r="B21" s="2">
        <v>124</v>
      </c>
      <c r="C21" s="8">
        <f t="shared" si="0"/>
        <v>0</v>
      </c>
      <c r="D21" s="24">
        <v>4</v>
      </c>
      <c r="E21" s="25">
        <v>0</v>
      </c>
      <c r="F21" s="26">
        <v>0</v>
      </c>
      <c r="G21" s="138">
        <v>0</v>
      </c>
      <c r="H21" s="139">
        <v>0</v>
      </c>
      <c r="I21" s="156">
        <f t="shared" si="1"/>
        <v>248</v>
      </c>
      <c r="J21" s="156">
        <f t="shared" si="2"/>
        <v>372</v>
      </c>
      <c r="K21" s="156">
        <v>0</v>
      </c>
      <c r="L21" s="139">
        <f t="shared" si="3"/>
        <v>0</v>
      </c>
      <c r="M21" s="140">
        <v>0</v>
      </c>
      <c r="N21" s="141">
        <v>0</v>
      </c>
      <c r="O21" s="4">
        <v>0</v>
      </c>
      <c r="P21" s="51" t="s">
        <v>262</v>
      </c>
      <c r="Q21" s="27">
        <v>4</v>
      </c>
      <c r="R21" s="28">
        <v>0</v>
      </c>
      <c r="S21" s="29">
        <v>0</v>
      </c>
      <c r="T21" s="30">
        <v>1</v>
      </c>
      <c r="U21" s="31">
        <v>0</v>
      </c>
      <c r="V21" s="32">
        <v>0</v>
      </c>
      <c r="W21" s="46">
        <v>0</v>
      </c>
      <c r="X21" s="33" t="s">
        <v>262</v>
      </c>
      <c r="Y21" s="124">
        <v>8</v>
      </c>
      <c r="Z21" s="125">
        <v>0</v>
      </c>
      <c r="AA21" s="126">
        <v>0</v>
      </c>
      <c r="AB21" s="70">
        <v>4</v>
      </c>
      <c r="AC21" s="71">
        <v>0</v>
      </c>
      <c r="AD21" s="72">
        <v>0</v>
      </c>
      <c r="AE21" s="161">
        <v>0</v>
      </c>
    </row>
    <row r="22" spans="1:31" ht="14.25" customHeight="1" x14ac:dyDescent="0.25">
      <c r="A22" s="80" t="s">
        <v>33</v>
      </c>
      <c r="B22" s="2">
        <v>600</v>
      </c>
      <c r="C22" s="8">
        <f t="shared" si="0"/>
        <v>2</v>
      </c>
      <c r="D22" s="24">
        <v>5</v>
      </c>
      <c r="E22" s="25">
        <v>1</v>
      </c>
      <c r="F22" s="26">
        <v>0</v>
      </c>
      <c r="G22" s="138">
        <v>0</v>
      </c>
      <c r="H22" s="139">
        <v>0</v>
      </c>
      <c r="I22" s="156">
        <f t="shared" si="1"/>
        <v>1200</v>
      </c>
      <c r="J22" s="156">
        <f t="shared" si="2"/>
        <v>1800</v>
      </c>
      <c r="K22" s="156">
        <v>1704</v>
      </c>
      <c r="L22" s="139">
        <f t="shared" si="3"/>
        <v>0</v>
      </c>
      <c r="M22" s="140">
        <v>0</v>
      </c>
      <c r="N22" s="141">
        <v>0</v>
      </c>
      <c r="O22" s="4">
        <v>20</v>
      </c>
      <c r="P22" s="51" t="s">
        <v>262</v>
      </c>
      <c r="Q22" s="27">
        <v>6</v>
      </c>
      <c r="R22" s="28">
        <v>0</v>
      </c>
      <c r="S22" s="29">
        <v>0</v>
      </c>
      <c r="T22" s="30">
        <v>2</v>
      </c>
      <c r="U22" s="31">
        <v>0</v>
      </c>
      <c r="V22" s="32">
        <v>0</v>
      </c>
      <c r="W22" s="46">
        <v>0</v>
      </c>
      <c r="X22" s="33">
        <v>0</v>
      </c>
      <c r="Y22" s="124">
        <v>8</v>
      </c>
      <c r="Z22" s="125">
        <v>100</v>
      </c>
      <c r="AA22" s="126">
        <v>1</v>
      </c>
      <c r="AB22" s="70">
        <v>6</v>
      </c>
      <c r="AC22" s="71">
        <v>0</v>
      </c>
      <c r="AD22" s="72">
        <v>0</v>
      </c>
      <c r="AE22" s="161">
        <v>1</v>
      </c>
    </row>
    <row r="23" spans="1:31" ht="14.25" customHeight="1" x14ac:dyDescent="0.25">
      <c r="A23" s="80" t="s">
        <v>34</v>
      </c>
      <c r="B23" s="2">
        <v>336</v>
      </c>
      <c r="C23" s="8">
        <f t="shared" si="0"/>
        <v>2</v>
      </c>
      <c r="D23" s="24">
        <v>4</v>
      </c>
      <c r="E23" s="25">
        <v>2</v>
      </c>
      <c r="F23" s="26">
        <v>0</v>
      </c>
      <c r="G23" s="138">
        <v>0</v>
      </c>
      <c r="H23" s="139">
        <v>0</v>
      </c>
      <c r="I23" s="156">
        <f t="shared" si="1"/>
        <v>672</v>
      </c>
      <c r="J23" s="156">
        <f t="shared" si="2"/>
        <v>1008</v>
      </c>
      <c r="K23" s="156">
        <v>1968</v>
      </c>
      <c r="L23" s="139">
        <f t="shared" si="3"/>
        <v>0</v>
      </c>
      <c r="M23" s="140">
        <v>0</v>
      </c>
      <c r="N23" s="141">
        <v>0</v>
      </c>
      <c r="O23" s="4">
        <v>113.0952380952381</v>
      </c>
      <c r="P23" s="51" t="s">
        <v>262</v>
      </c>
      <c r="Q23" s="27">
        <v>4</v>
      </c>
      <c r="R23" s="28">
        <v>4</v>
      </c>
      <c r="S23" s="29">
        <v>1</v>
      </c>
      <c r="T23" s="30">
        <v>1</v>
      </c>
      <c r="U23" s="31">
        <v>0</v>
      </c>
      <c r="V23" s="32">
        <v>0</v>
      </c>
      <c r="W23" s="46">
        <v>0</v>
      </c>
      <c r="X23" s="33" t="s">
        <v>262</v>
      </c>
      <c r="Y23" s="124">
        <v>8</v>
      </c>
      <c r="Z23" s="125">
        <v>100</v>
      </c>
      <c r="AA23" s="126">
        <v>1</v>
      </c>
      <c r="AB23" s="70">
        <v>4</v>
      </c>
      <c r="AC23" s="71">
        <v>0</v>
      </c>
      <c r="AD23" s="72">
        <v>0</v>
      </c>
      <c r="AE23" s="161">
        <v>0</v>
      </c>
    </row>
    <row r="24" spans="1:31" ht="14.25" customHeight="1" x14ac:dyDescent="0.25">
      <c r="A24" s="80" t="s">
        <v>35</v>
      </c>
      <c r="B24" s="2">
        <v>104</v>
      </c>
      <c r="C24" s="8">
        <f t="shared" si="0"/>
        <v>0</v>
      </c>
      <c r="D24" s="24">
        <v>4</v>
      </c>
      <c r="E24" s="25">
        <v>0</v>
      </c>
      <c r="F24" s="26">
        <v>0</v>
      </c>
      <c r="G24" s="138">
        <v>0</v>
      </c>
      <c r="H24" s="139">
        <v>0</v>
      </c>
      <c r="I24" s="156">
        <f t="shared" si="1"/>
        <v>208</v>
      </c>
      <c r="J24" s="156">
        <f t="shared" si="2"/>
        <v>312</v>
      </c>
      <c r="K24" s="156">
        <v>0</v>
      </c>
      <c r="L24" s="139">
        <f t="shared" si="3"/>
        <v>0</v>
      </c>
      <c r="M24" s="140">
        <v>0</v>
      </c>
      <c r="N24" s="141">
        <v>0</v>
      </c>
      <c r="O24" s="4">
        <v>0</v>
      </c>
      <c r="P24" s="51" t="s">
        <v>262</v>
      </c>
      <c r="Q24" s="27">
        <v>4</v>
      </c>
      <c r="R24" s="28">
        <v>0</v>
      </c>
      <c r="S24" s="29">
        <v>0</v>
      </c>
      <c r="T24" s="30">
        <v>1</v>
      </c>
      <c r="U24" s="31">
        <v>0</v>
      </c>
      <c r="V24" s="32">
        <v>0</v>
      </c>
      <c r="W24" s="46">
        <v>0</v>
      </c>
      <c r="X24" s="33" t="s">
        <v>262</v>
      </c>
      <c r="Y24" s="124">
        <v>8</v>
      </c>
      <c r="Z24" s="125">
        <v>0</v>
      </c>
      <c r="AA24" s="126">
        <v>0</v>
      </c>
      <c r="AB24" s="70">
        <v>4</v>
      </c>
      <c r="AC24" s="71">
        <v>0</v>
      </c>
      <c r="AD24" s="72">
        <v>0</v>
      </c>
      <c r="AE24" s="161">
        <v>0</v>
      </c>
    </row>
    <row r="25" spans="1:31" ht="14.25" customHeight="1" x14ac:dyDescent="0.25">
      <c r="A25" s="80" t="s">
        <v>96</v>
      </c>
      <c r="B25" s="2">
        <v>233</v>
      </c>
      <c r="C25" s="8">
        <f t="shared" si="0"/>
        <v>2</v>
      </c>
      <c r="D25" s="24">
        <v>4</v>
      </c>
      <c r="E25" s="25">
        <v>2</v>
      </c>
      <c r="F25" s="26">
        <v>0</v>
      </c>
      <c r="G25" s="138">
        <v>0</v>
      </c>
      <c r="H25" s="139">
        <v>0</v>
      </c>
      <c r="I25" s="156">
        <f t="shared" si="1"/>
        <v>466</v>
      </c>
      <c r="J25" s="156">
        <f t="shared" si="2"/>
        <v>699</v>
      </c>
      <c r="K25" s="156">
        <v>0</v>
      </c>
      <c r="L25" s="139">
        <f t="shared" si="3"/>
        <v>0</v>
      </c>
      <c r="M25" s="140">
        <v>0</v>
      </c>
      <c r="N25" s="141">
        <v>0</v>
      </c>
      <c r="O25" s="4">
        <v>128.75536480686694</v>
      </c>
      <c r="P25" s="51" t="s">
        <v>262</v>
      </c>
      <c r="Q25" s="27">
        <v>4</v>
      </c>
      <c r="R25" s="28">
        <v>0</v>
      </c>
      <c r="S25" s="29">
        <v>0</v>
      </c>
      <c r="T25" s="30">
        <v>1</v>
      </c>
      <c r="U25" s="31">
        <v>2</v>
      </c>
      <c r="V25" s="32">
        <v>1</v>
      </c>
      <c r="W25" s="46">
        <v>0</v>
      </c>
      <c r="X25" s="33" t="s">
        <v>262</v>
      </c>
      <c r="Y25" s="124">
        <v>8</v>
      </c>
      <c r="Z25" s="125">
        <v>100</v>
      </c>
      <c r="AA25" s="126">
        <v>1</v>
      </c>
      <c r="AB25" s="70">
        <v>4</v>
      </c>
      <c r="AC25" s="71">
        <v>0</v>
      </c>
      <c r="AD25" s="72">
        <v>0</v>
      </c>
      <c r="AE25" s="161">
        <v>0</v>
      </c>
    </row>
    <row r="26" spans="1:31" ht="14.25" customHeight="1" x14ac:dyDescent="0.25">
      <c r="A26" s="80" t="s">
        <v>36</v>
      </c>
      <c r="B26" s="2">
        <v>1377</v>
      </c>
      <c r="C26" s="8">
        <f t="shared" si="0"/>
        <v>7</v>
      </c>
      <c r="D26" s="24">
        <v>15</v>
      </c>
      <c r="E26" s="25">
        <v>3</v>
      </c>
      <c r="F26" s="26">
        <v>0</v>
      </c>
      <c r="G26" s="138">
        <v>29.430646332607118</v>
      </c>
      <c r="H26" s="139">
        <v>0</v>
      </c>
      <c r="I26" s="156">
        <f t="shared" si="1"/>
        <v>2754</v>
      </c>
      <c r="J26" s="156">
        <f t="shared" si="2"/>
        <v>4131</v>
      </c>
      <c r="K26" s="156">
        <v>3534</v>
      </c>
      <c r="L26" s="139">
        <f t="shared" si="3"/>
        <v>1</v>
      </c>
      <c r="M26" s="140">
        <v>8.3514887436456053</v>
      </c>
      <c r="N26" s="141">
        <v>1</v>
      </c>
      <c r="O26" s="4">
        <v>47.204066811909954</v>
      </c>
      <c r="P26" s="51">
        <v>0</v>
      </c>
      <c r="Q26" s="27">
        <v>9</v>
      </c>
      <c r="R26" s="28">
        <v>12</v>
      </c>
      <c r="S26" s="29">
        <v>1</v>
      </c>
      <c r="T26" s="30">
        <v>2</v>
      </c>
      <c r="U26" s="31">
        <v>1</v>
      </c>
      <c r="V26" s="32">
        <v>0</v>
      </c>
      <c r="W26" s="46">
        <v>1</v>
      </c>
      <c r="X26" s="33">
        <v>1</v>
      </c>
      <c r="Y26" s="124">
        <v>8</v>
      </c>
      <c r="Z26" s="125">
        <v>100</v>
      </c>
      <c r="AA26" s="126">
        <v>1</v>
      </c>
      <c r="AB26" s="70">
        <v>20</v>
      </c>
      <c r="AC26" s="71">
        <v>12</v>
      </c>
      <c r="AD26" s="72">
        <v>0</v>
      </c>
      <c r="AE26" s="161">
        <v>1</v>
      </c>
    </row>
    <row r="27" spans="1:31" ht="14.25" customHeight="1" x14ac:dyDescent="0.25">
      <c r="A27" s="80" t="s">
        <v>97</v>
      </c>
      <c r="B27" s="2">
        <v>617</v>
      </c>
      <c r="C27" s="8">
        <f t="shared" si="0"/>
        <v>1</v>
      </c>
      <c r="D27" s="24">
        <v>5</v>
      </c>
      <c r="E27" s="25">
        <v>1</v>
      </c>
      <c r="F27" s="26">
        <v>0</v>
      </c>
      <c r="G27" s="138">
        <v>0.75850891410048626</v>
      </c>
      <c r="H27" s="139">
        <v>0</v>
      </c>
      <c r="I27" s="156">
        <f t="shared" si="1"/>
        <v>1234</v>
      </c>
      <c r="J27" s="156">
        <f t="shared" si="2"/>
        <v>1851</v>
      </c>
      <c r="K27" s="156">
        <v>1781</v>
      </c>
      <c r="L27" s="139">
        <f t="shared" si="3"/>
        <v>0</v>
      </c>
      <c r="M27" s="140">
        <v>2.025931928687196</v>
      </c>
      <c r="N27" s="141">
        <v>0</v>
      </c>
      <c r="O27" s="4">
        <v>45.380875202593195</v>
      </c>
      <c r="P27" s="51" t="s">
        <v>262</v>
      </c>
      <c r="Q27" s="27">
        <v>6</v>
      </c>
      <c r="R27" s="28">
        <v>2</v>
      </c>
      <c r="S27" s="29">
        <v>0</v>
      </c>
      <c r="T27" s="30">
        <v>2</v>
      </c>
      <c r="U27" s="31">
        <v>0</v>
      </c>
      <c r="V27" s="32">
        <v>0</v>
      </c>
      <c r="W27" s="46">
        <v>0</v>
      </c>
      <c r="X27" s="33">
        <v>0</v>
      </c>
      <c r="Y27" s="124">
        <v>8</v>
      </c>
      <c r="Z27" s="125">
        <v>100</v>
      </c>
      <c r="AA27" s="126">
        <v>1</v>
      </c>
      <c r="AB27" s="70">
        <v>6</v>
      </c>
      <c r="AC27" s="71">
        <v>0</v>
      </c>
      <c r="AD27" s="72">
        <v>0</v>
      </c>
      <c r="AE27" s="161">
        <v>0</v>
      </c>
    </row>
    <row r="28" spans="1:31" ht="14.25" customHeight="1" x14ac:dyDescent="0.25">
      <c r="A28" s="80" t="s">
        <v>37</v>
      </c>
      <c r="B28" s="2">
        <v>983</v>
      </c>
      <c r="C28" s="8">
        <f t="shared" si="0"/>
        <v>6</v>
      </c>
      <c r="D28" s="24">
        <v>5</v>
      </c>
      <c r="E28" s="25">
        <v>5</v>
      </c>
      <c r="F28" s="26">
        <v>1</v>
      </c>
      <c r="G28" s="138">
        <v>5.0345879959308242</v>
      </c>
      <c r="H28" s="139">
        <v>0</v>
      </c>
      <c r="I28" s="156">
        <f t="shared" si="1"/>
        <v>1966</v>
      </c>
      <c r="J28" s="156">
        <f t="shared" si="2"/>
        <v>2949</v>
      </c>
      <c r="K28" s="156">
        <v>1738</v>
      </c>
      <c r="L28" s="139">
        <f t="shared" si="3"/>
        <v>0</v>
      </c>
      <c r="M28" s="140">
        <v>2.1363173957273651</v>
      </c>
      <c r="N28" s="141">
        <v>0</v>
      </c>
      <c r="O28" s="4">
        <v>132.24821973550354</v>
      </c>
      <c r="P28" s="51" t="s">
        <v>262</v>
      </c>
      <c r="Q28" s="27">
        <v>6</v>
      </c>
      <c r="R28" s="28">
        <v>11</v>
      </c>
      <c r="S28" s="29">
        <v>1</v>
      </c>
      <c r="T28" s="30">
        <v>2</v>
      </c>
      <c r="U28" s="31">
        <v>1</v>
      </c>
      <c r="V28" s="32">
        <v>0</v>
      </c>
      <c r="W28" s="46">
        <v>1</v>
      </c>
      <c r="X28" s="33">
        <v>1</v>
      </c>
      <c r="Y28" s="124">
        <v>8</v>
      </c>
      <c r="Z28" s="125">
        <v>100</v>
      </c>
      <c r="AA28" s="126">
        <v>1</v>
      </c>
      <c r="AB28" s="70">
        <v>6</v>
      </c>
      <c r="AC28" s="71">
        <v>45</v>
      </c>
      <c r="AD28" s="72">
        <v>1</v>
      </c>
      <c r="AE28" s="161">
        <v>0</v>
      </c>
    </row>
    <row r="29" spans="1:31" ht="14.25" customHeight="1" x14ac:dyDescent="0.25">
      <c r="A29" s="80" t="s">
        <v>38</v>
      </c>
      <c r="B29" s="2">
        <v>517</v>
      </c>
      <c r="C29" s="8">
        <f t="shared" si="0"/>
        <v>1</v>
      </c>
      <c r="D29" s="24">
        <v>5</v>
      </c>
      <c r="E29" s="25">
        <v>2</v>
      </c>
      <c r="F29" s="26">
        <v>0</v>
      </c>
      <c r="G29" s="138">
        <v>6.9632495164410058</v>
      </c>
      <c r="H29" s="139">
        <v>0</v>
      </c>
      <c r="I29" s="156">
        <f t="shared" si="1"/>
        <v>1034</v>
      </c>
      <c r="J29" s="156">
        <f t="shared" si="2"/>
        <v>1551</v>
      </c>
      <c r="K29" s="156">
        <v>2884</v>
      </c>
      <c r="L29" s="139">
        <f t="shared" si="3"/>
        <v>0</v>
      </c>
      <c r="M29" s="140">
        <v>0</v>
      </c>
      <c r="N29" s="141">
        <v>0</v>
      </c>
      <c r="O29" s="4">
        <v>69.632495164410059</v>
      </c>
      <c r="P29" s="51" t="s">
        <v>262</v>
      </c>
      <c r="Q29" s="27">
        <v>6</v>
      </c>
      <c r="R29" s="28">
        <v>5</v>
      </c>
      <c r="S29" s="29">
        <v>0</v>
      </c>
      <c r="T29" s="30">
        <v>2</v>
      </c>
      <c r="U29" s="31">
        <v>1</v>
      </c>
      <c r="V29" s="32">
        <v>0</v>
      </c>
      <c r="W29" s="46">
        <v>0</v>
      </c>
      <c r="X29" s="33">
        <v>0</v>
      </c>
      <c r="Y29" s="124">
        <v>8</v>
      </c>
      <c r="Z29" s="125">
        <v>100</v>
      </c>
      <c r="AA29" s="126">
        <v>1</v>
      </c>
      <c r="AB29" s="70">
        <v>6</v>
      </c>
      <c r="AC29" s="71">
        <v>0</v>
      </c>
      <c r="AD29" s="72">
        <v>0</v>
      </c>
      <c r="AE29" s="161">
        <v>0</v>
      </c>
    </row>
    <row r="30" spans="1:31" ht="14.25" customHeight="1" x14ac:dyDescent="0.25">
      <c r="A30" s="80" t="s">
        <v>98</v>
      </c>
      <c r="B30" s="2">
        <v>257</v>
      </c>
      <c r="C30" s="8">
        <f t="shared" si="0"/>
        <v>0</v>
      </c>
      <c r="D30" s="24">
        <v>4</v>
      </c>
      <c r="E30" s="25">
        <v>0</v>
      </c>
      <c r="F30" s="26">
        <v>0</v>
      </c>
      <c r="G30" s="138">
        <v>0</v>
      </c>
      <c r="H30" s="139">
        <v>0</v>
      </c>
      <c r="I30" s="156">
        <f t="shared" si="1"/>
        <v>514</v>
      </c>
      <c r="J30" s="156">
        <f t="shared" si="2"/>
        <v>771</v>
      </c>
      <c r="K30" s="156">
        <v>0</v>
      </c>
      <c r="L30" s="139">
        <f t="shared" si="3"/>
        <v>0</v>
      </c>
      <c r="M30" s="140">
        <v>0</v>
      </c>
      <c r="N30" s="141">
        <v>0</v>
      </c>
      <c r="O30" s="4">
        <v>0</v>
      </c>
      <c r="P30" s="51" t="s">
        <v>262</v>
      </c>
      <c r="Q30" s="27">
        <v>4</v>
      </c>
      <c r="R30" s="28">
        <v>0</v>
      </c>
      <c r="S30" s="29">
        <v>0</v>
      </c>
      <c r="T30" s="30">
        <v>1</v>
      </c>
      <c r="U30" s="31">
        <v>0</v>
      </c>
      <c r="V30" s="32">
        <v>0</v>
      </c>
      <c r="W30" s="46">
        <v>0</v>
      </c>
      <c r="X30" s="33" t="s">
        <v>262</v>
      </c>
      <c r="Y30" s="124">
        <v>8</v>
      </c>
      <c r="Z30" s="125">
        <v>0</v>
      </c>
      <c r="AA30" s="126">
        <v>0</v>
      </c>
      <c r="AB30" s="70">
        <v>4</v>
      </c>
      <c r="AC30" s="71">
        <v>0</v>
      </c>
      <c r="AD30" s="72">
        <v>0</v>
      </c>
      <c r="AE30" s="161">
        <v>0</v>
      </c>
    </row>
    <row r="31" spans="1:31" ht="14.25" customHeight="1" x14ac:dyDescent="0.25">
      <c r="A31" s="80" t="s">
        <v>39</v>
      </c>
      <c r="B31" s="2">
        <v>894</v>
      </c>
      <c r="C31" s="8">
        <f t="shared" si="0"/>
        <v>3</v>
      </c>
      <c r="D31" s="24">
        <v>5</v>
      </c>
      <c r="E31" s="25">
        <v>1</v>
      </c>
      <c r="F31" s="26">
        <v>0</v>
      </c>
      <c r="G31" s="138">
        <v>22.457494407158837</v>
      </c>
      <c r="H31" s="139">
        <v>0</v>
      </c>
      <c r="I31" s="156">
        <f t="shared" si="1"/>
        <v>1788</v>
      </c>
      <c r="J31" s="156">
        <f t="shared" si="2"/>
        <v>2682</v>
      </c>
      <c r="K31" s="156">
        <v>2622</v>
      </c>
      <c r="L31" s="139">
        <f t="shared" ref="L31:L55" si="4">IF(AND(K31&gt;=MAX(2500,B31*2),K31&lt;=B31*3),1,0)</f>
        <v>1</v>
      </c>
      <c r="M31" s="140">
        <v>4.1946308724832218</v>
      </c>
      <c r="N31" s="141">
        <v>0</v>
      </c>
      <c r="O31" s="4">
        <v>44.742729306487696</v>
      </c>
      <c r="P31" s="51" t="s">
        <v>262</v>
      </c>
      <c r="Q31" s="27">
        <v>6</v>
      </c>
      <c r="R31" s="28">
        <v>2</v>
      </c>
      <c r="S31" s="29">
        <v>0</v>
      </c>
      <c r="T31" s="30">
        <v>2</v>
      </c>
      <c r="U31" s="31">
        <v>0</v>
      </c>
      <c r="V31" s="32">
        <v>0</v>
      </c>
      <c r="W31" s="46">
        <v>0</v>
      </c>
      <c r="X31" s="33">
        <v>0</v>
      </c>
      <c r="Y31" s="124">
        <v>8</v>
      </c>
      <c r="Z31" s="125">
        <v>100</v>
      </c>
      <c r="AA31" s="126">
        <v>1</v>
      </c>
      <c r="AB31" s="70">
        <v>6</v>
      </c>
      <c r="AC31" s="71">
        <v>0</v>
      </c>
      <c r="AD31" s="72">
        <v>0</v>
      </c>
      <c r="AE31" s="161">
        <v>1</v>
      </c>
    </row>
    <row r="32" spans="1:31" ht="14.25" customHeight="1" x14ac:dyDescent="0.25">
      <c r="A32" s="80" t="s">
        <v>40</v>
      </c>
      <c r="B32" s="2">
        <v>213</v>
      </c>
      <c r="C32" s="8">
        <f t="shared" si="0"/>
        <v>2</v>
      </c>
      <c r="D32" s="24">
        <v>4</v>
      </c>
      <c r="E32" s="25">
        <v>1</v>
      </c>
      <c r="F32" s="26">
        <v>0</v>
      </c>
      <c r="G32" s="138">
        <v>0</v>
      </c>
      <c r="H32" s="139">
        <v>0</v>
      </c>
      <c r="I32" s="156">
        <f t="shared" si="1"/>
        <v>426</v>
      </c>
      <c r="J32" s="156">
        <f t="shared" si="2"/>
        <v>639</v>
      </c>
      <c r="K32" s="156">
        <v>431</v>
      </c>
      <c r="L32" s="139">
        <f t="shared" si="4"/>
        <v>0</v>
      </c>
      <c r="M32" s="140">
        <v>0</v>
      </c>
      <c r="N32" s="141">
        <v>0</v>
      </c>
      <c r="O32" s="4">
        <v>234.74178403755869</v>
      </c>
      <c r="P32" s="51" t="s">
        <v>262</v>
      </c>
      <c r="Q32" s="27">
        <v>4</v>
      </c>
      <c r="R32" s="28">
        <v>10</v>
      </c>
      <c r="S32" s="29">
        <v>1</v>
      </c>
      <c r="T32" s="30">
        <v>1</v>
      </c>
      <c r="U32" s="31">
        <v>0</v>
      </c>
      <c r="V32" s="32">
        <v>0</v>
      </c>
      <c r="W32" s="46">
        <v>0</v>
      </c>
      <c r="X32" s="33" t="s">
        <v>262</v>
      </c>
      <c r="Y32" s="124">
        <v>8</v>
      </c>
      <c r="Z32" s="125">
        <v>100</v>
      </c>
      <c r="AA32" s="126">
        <v>1</v>
      </c>
      <c r="AB32" s="70">
        <v>4</v>
      </c>
      <c r="AC32" s="71">
        <v>2</v>
      </c>
      <c r="AD32" s="72">
        <v>0</v>
      </c>
      <c r="AE32" s="161">
        <v>0</v>
      </c>
    </row>
    <row r="33" spans="1:31" ht="14.25" customHeight="1" x14ac:dyDescent="0.25">
      <c r="A33" s="80" t="s">
        <v>41</v>
      </c>
      <c r="B33" s="2">
        <v>1314</v>
      </c>
      <c r="C33" s="8">
        <f t="shared" si="0"/>
        <v>7</v>
      </c>
      <c r="D33" s="24">
        <v>15</v>
      </c>
      <c r="E33" s="25">
        <v>5</v>
      </c>
      <c r="F33" s="26">
        <v>0</v>
      </c>
      <c r="G33" s="138">
        <v>26.553272450532724</v>
      </c>
      <c r="H33" s="139">
        <v>0</v>
      </c>
      <c r="I33" s="156">
        <f t="shared" si="1"/>
        <v>2628</v>
      </c>
      <c r="J33" s="156">
        <f t="shared" si="2"/>
        <v>3942</v>
      </c>
      <c r="K33" s="156">
        <v>6872</v>
      </c>
      <c r="L33" s="139">
        <f t="shared" si="4"/>
        <v>0</v>
      </c>
      <c r="M33" s="140">
        <v>8.8660578386605771</v>
      </c>
      <c r="N33" s="141">
        <v>1</v>
      </c>
      <c r="O33" s="4">
        <v>76.103500761035008</v>
      </c>
      <c r="P33" s="51">
        <v>1</v>
      </c>
      <c r="Q33" s="27">
        <v>9</v>
      </c>
      <c r="R33" s="28">
        <v>20</v>
      </c>
      <c r="S33" s="29">
        <v>1</v>
      </c>
      <c r="T33" s="30">
        <v>2</v>
      </c>
      <c r="U33" s="31">
        <v>1</v>
      </c>
      <c r="V33" s="32">
        <v>0</v>
      </c>
      <c r="W33" s="46">
        <v>1</v>
      </c>
      <c r="X33" s="33">
        <v>1</v>
      </c>
      <c r="Y33" s="124">
        <v>8</v>
      </c>
      <c r="Z33" s="125">
        <v>100</v>
      </c>
      <c r="AA33" s="126">
        <v>1</v>
      </c>
      <c r="AB33" s="70">
        <v>20</v>
      </c>
      <c r="AC33" s="71">
        <v>13</v>
      </c>
      <c r="AD33" s="72">
        <v>0</v>
      </c>
      <c r="AE33" s="161">
        <v>1</v>
      </c>
    </row>
    <row r="34" spans="1:31" ht="14.25" customHeight="1" x14ac:dyDescent="0.25">
      <c r="A34" s="80" t="s">
        <v>42</v>
      </c>
      <c r="B34" s="2">
        <v>528</v>
      </c>
      <c r="C34" s="8">
        <f t="shared" si="0"/>
        <v>1</v>
      </c>
      <c r="D34" s="24">
        <v>5</v>
      </c>
      <c r="E34" s="25">
        <v>2</v>
      </c>
      <c r="F34" s="26">
        <v>0</v>
      </c>
      <c r="G34" s="138">
        <v>18.825757575757574</v>
      </c>
      <c r="H34" s="139">
        <v>0</v>
      </c>
      <c r="I34" s="156">
        <f t="shared" si="1"/>
        <v>1056</v>
      </c>
      <c r="J34" s="156">
        <f t="shared" si="2"/>
        <v>1584</v>
      </c>
      <c r="K34" s="156">
        <v>2255</v>
      </c>
      <c r="L34" s="139">
        <f t="shared" si="4"/>
        <v>0</v>
      </c>
      <c r="M34" s="140">
        <v>2.7462121212121211</v>
      </c>
      <c r="N34" s="141">
        <v>0</v>
      </c>
      <c r="O34" s="4">
        <v>45.454545454545453</v>
      </c>
      <c r="P34" s="51" t="s">
        <v>262</v>
      </c>
      <c r="Q34" s="27">
        <v>6</v>
      </c>
      <c r="R34" s="28">
        <v>3</v>
      </c>
      <c r="S34" s="29">
        <v>0</v>
      </c>
      <c r="T34" s="30">
        <v>2</v>
      </c>
      <c r="U34" s="31">
        <v>0</v>
      </c>
      <c r="V34" s="32">
        <v>0</v>
      </c>
      <c r="W34" s="46">
        <v>0</v>
      </c>
      <c r="X34" s="33">
        <v>0</v>
      </c>
      <c r="Y34" s="124">
        <v>8</v>
      </c>
      <c r="Z34" s="125">
        <v>100</v>
      </c>
      <c r="AA34" s="126">
        <v>1</v>
      </c>
      <c r="AB34" s="70">
        <v>6</v>
      </c>
      <c r="AC34" s="71">
        <v>0</v>
      </c>
      <c r="AD34" s="72">
        <v>0</v>
      </c>
      <c r="AE34" s="161">
        <v>0</v>
      </c>
    </row>
    <row r="35" spans="1:31" ht="14.25" customHeight="1" x14ac:dyDescent="0.25">
      <c r="A35" s="80" t="s">
        <v>43</v>
      </c>
      <c r="B35" s="2">
        <v>225</v>
      </c>
      <c r="C35" s="8">
        <f t="shared" si="0"/>
        <v>1</v>
      </c>
      <c r="D35" s="24">
        <v>4</v>
      </c>
      <c r="E35" s="25">
        <v>2</v>
      </c>
      <c r="F35" s="26">
        <v>0</v>
      </c>
      <c r="G35" s="138">
        <v>0</v>
      </c>
      <c r="H35" s="139">
        <v>0</v>
      </c>
      <c r="I35" s="156">
        <f t="shared" si="1"/>
        <v>450</v>
      </c>
      <c r="J35" s="156">
        <f t="shared" si="2"/>
        <v>675</v>
      </c>
      <c r="K35" s="156">
        <v>620</v>
      </c>
      <c r="L35" s="139">
        <f t="shared" si="4"/>
        <v>0</v>
      </c>
      <c r="M35" s="140">
        <v>0</v>
      </c>
      <c r="N35" s="141">
        <v>0</v>
      </c>
      <c r="O35" s="4">
        <v>97.777777777777786</v>
      </c>
      <c r="P35" s="51" t="s">
        <v>262</v>
      </c>
      <c r="Q35" s="27">
        <v>4</v>
      </c>
      <c r="R35" s="28">
        <v>1</v>
      </c>
      <c r="S35" s="29">
        <v>0</v>
      </c>
      <c r="T35" s="30">
        <v>1</v>
      </c>
      <c r="U35" s="31">
        <v>0</v>
      </c>
      <c r="V35" s="32">
        <v>0</v>
      </c>
      <c r="W35" s="46">
        <v>0</v>
      </c>
      <c r="X35" s="33" t="s">
        <v>262</v>
      </c>
      <c r="Y35" s="124">
        <v>8</v>
      </c>
      <c r="Z35" s="125">
        <v>100</v>
      </c>
      <c r="AA35" s="126">
        <v>1</v>
      </c>
      <c r="AB35" s="70">
        <v>4</v>
      </c>
      <c r="AC35" s="71">
        <v>0</v>
      </c>
      <c r="AD35" s="72">
        <v>0</v>
      </c>
      <c r="AE35" s="161">
        <v>0</v>
      </c>
    </row>
    <row r="36" spans="1:31" ht="14.25" customHeight="1" x14ac:dyDescent="0.25">
      <c r="A36" s="80" t="s">
        <v>99</v>
      </c>
      <c r="B36" s="2">
        <v>390</v>
      </c>
      <c r="C36" s="8">
        <f t="shared" si="0"/>
        <v>6</v>
      </c>
      <c r="D36" s="24">
        <v>4</v>
      </c>
      <c r="E36" s="25">
        <v>2.5</v>
      </c>
      <c r="F36" s="26">
        <v>0</v>
      </c>
      <c r="G36" s="138">
        <v>32.425641025641028</v>
      </c>
      <c r="H36" s="139">
        <v>1</v>
      </c>
      <c r="I36" s="156">
        <f t="shared" si="1"/>
        <v>780</v>
      </c>
      <c r="J36" s="156">
        <f t="shared" si="2"/>
        <v>1170</v>
      </c>
      <c r="K36" s="156">
        <v>1618</v>
      </c>
      <c r="L36" s="139">
        <f t="shared" si="4"/>
        <v>0</v>
      </c>
      <c r="M36" s="140">
        <v>10.128205128205128</v>
      </c>
      <c r="N36" s="141">
        <v>1</v>
      </c>
      <c r="O36" s="4">
        <v>30.76923076923077</v>
      </c>
      <c r="P36" s="51" t="s">
        <v>262</v>
      </c>
      <c r="Q36" s="27">
        <v>4</v>
      </c>
      <c r="R36" s="28">
        <v>5</v>
      </c>
      <c r="S36" s="29">
        <v>1</v>
      </c>
      <c r="T36" s="30">
        <v>1</v>
      </c>
      <c r="U36" s="31">
        <v>1</v>
      </c>
      <c r="V36" s="32">
        <v>1</v>
      </c>
      <c r="W36" s="46">
        <v>1</v>
      </c>
      <c r="X36" s="33" t="s">
        <v>262</v>
      </c>
      <c r="Y36" s="124">
        <v>8</v>
      </c>
      <c r="Z36" s="125">
        <v>100</v>
      </c>
      <c r="AA36" s="126">
        <v>1</v>
      </c>
      <c r="AB36" s="70">
        <v>4</v>
      </c>
      <c r="AC36" s="71">
        <v>0</v>
      </c>
      <c r="AD36" s="72">
        <v>0</v>
      </c>
      <c r="AE36" s="161">
        <v>0</v>
      </c>
    </row>
    <row r="37" spans="1:31" ht="14.25" customHeight="1" x14ac:dyDescent="0.25">
      <c r="A37" s="80" t="s">
        <v>44</v>
      </c>
      <c r="B37" s="2">
        <v>339</v>
      </c>
      <c r="C37" s="8">
        <f t="shared" si="0"/>
        <v>4</v>
      </c>
      <c r="D37" s="24">
        <v>4</v>
      </c>
      <c r="E37" s="25">
        <v>1</v>
      </c>
      <c r="F37" s="26">
        <v>0</v>
      </c>
      <c r="G37" s="138">
        <v>0</v>
      </c>
      <c r="H37" s="139">
        <v>0</v>
      </c>
      <c r="I37" s="156">
        <f t="shared" si="1"/>
        <v>678</v>
      </c>
      <c r="J37" s="156">
        <f t="shared" si="2"/>
        <v>1017</v>
      </c>
      <c r="K37" s="156">
        <v>992</v>
      </c>
      <c r="L37" s="139">
        <f t="shared" si="4"/>
        <v>0</v>
      </c>
      <c r="M37" s="140">
        <v>0</v>
      </c>
      <c r="N37" s="141">
        <v>0</v>
      </c>
      <c r="O37" s="4">
        <v>70.796460176991147</v>
      </c>
      <c r="P37" s="51" t="s">
        <v>262</v>
      </c>
      <c r="Q37" s="27">
        <v>4</v>
      </c>
      <c r="R37" s="28">
        <v>6</v>
      </c>
      <c r="S37" s="29">
        <v>1</v>
      </c>
      <c r="T37" s="30">
        <v>1</v>
      </c>
      <c r="U37" s="31">
        <v>0</v>
      </c>
      <c r="V37" s="32">
        <v>0</v>
      </c>
      <c r="W37" s="46">
        <v>0</v>
      </c>
      <c r="X37" s="33" t="s">
        <v>262</v>
      </c>
      <c r="Y37" s="124">
        <v>8</v>
      </c>
      <c r="Z37" s="125">
        <v>100</v>
      </c>
      <c r="AA37" s="126">
        <v>1</v>
      </c>
      <c r="AB37" s="70">
        <v>4</v>
      </c>
      <c r="AC37" s="71">
        <v>36</v>
      </c>
      <c r="AD37" s="72">
        <v>1</v>
      </c>
      <c r="AE37" s="161">
        <v>1</v>
      </c>
    </row>
    <row r="38" spans="1:31" ht="14.25" customHeight="1" x14ac:dyDescent="0.25">
      <c r="A38" s="80" t="s">
        <v>45</v>
      </c>
      <c r="B38" s="2">
        <v>908</v>
      </c>
      <c r="C38" s="8">
        <f t="shared" si="0"/>
        <v>5</v>
      </c>
      <c r="D38" s="24">
        <v>5</v>
      </c>
      <c r="E38" s="25">
        <v>3</v>
      </c>
      <c r="F38" s="26">
        <v>0</v>
      </c>
      <c r="G38" s="138">
        <v>22.7863436123348</v>
      </c>
      <c r="H38" s="139">
        <v>0</v>
      </c>
      <c r="I38" s="156">
        <f t="shared" si="1"/>
        <v>1816</v>
      </c>
      <c r="J38" s="156">
        <f t="shared" si="2"/>
        <v>2724</v>
      </c>
      <c r="K38" s="156">
        <v>2482</v>
      </c>
      <c r="L38" s="139">
        <f t="shared" si="4"/>
        <v>0</v>
      </c>
      <c r="M38" s="140">
        <v>7.929515418502203</v>
      </c>
      <c r="N38" s="141">
        <v>1</v>
      </c>
      <c r="O38" s="4">
        <v>62.775330396475773</v>
      </c>
      <c r="P38" s="51" t="s">
        <v>262</v>
      </c>
      <c r="Q38" s="27">
        <v>6</v>
      </c>
      <c r="R38" s="28">
        <v>0</v>
      </c>
      <c r="S38" s="29">
        <v>0</v>
      </c>
      <c r="T38" s="30">
        <v>2</v>
      </c>
      <c r="U38" s="31">
        <v>0</v>
      </c>
      <c r="V38" s="32">
        <v>0</v>
      </c>
      <c r="W38" s="46">
        <v>1</v>
      </c>
      <c r="X38" s="33">
        <v>1</v>
      </c>
      <c r="Y38" s="124">
        <v>8</v>
      </c>
      <c r="Z38" s="125">
        <v>100</v>
      </c>
      <c r="AA38" s="126">
        <v>1</v>
      </c>
      <c r="AB38" s="70">
        <v>6</v>
      </c>
      <c r="AC38" s="71">
        <v>8</v>
      </c>
      <c r="AD38" s="72">
        <v>1</v>
      </c>
      <c r="AE38" s="161">
        <v>0</v>
      </c>
    </row>
    <row r="39" spans="1:31" ht="14.25" customHeight="1" x14ac:dyDescent="0.25">
      <c r="A39" s="80" t="s">
        <v>46</v>
      </c>
      <c r="B39" s="2">
        <v>96</v>
      </c>
      <c r="C39" s="8">
        <f t="shared" si="0"/>
        <v>1</v>
      </c>
      <c r="D39" s="24">
        <v>4</v>
      </c>
      <c r="E39" s="25">
        <v>1</v>
      </c>
      <c r="F39" s="26">
        <v>0</v>
      </c>
      <c r="G39" s="138">
        <v>0</v>
      </c>
      <c r="H39" s="139">
        <v>0</v>
      </c>
      <c r="I39" s="156">
        <f t="shared" si="1"/>
        <v>192</v>
      </c>
      <c r="J39" s="156">
        <f t="shared" si="2"/>
        <v>288</v>
      </c>
      <c r="K39" s="156">
        <v>710</v>
      </c>
      <c r="L39" s="139">
        <f t="shared" si="4"/>
        <v>0</v>
      </c>
      <c r="M39" s="140">
        <v>0</v>
      </c>
      <c r="N39" s="141">
        <v>0</v>
      </c>
      <c r="O39" s="4">
        <v>156.25</v>
      </c>
      <c r="P39" s="51" t="s">
        <v>262</v>
      </c>
      <c r="Q39" s="27">
        <v>4</v>
      </c>
      <c r="R39" s="28">
        <v>1</v>
      </c>
      <c r="S39" s="29">
        <v>0</v>
      </c>
      <c r="T39" s="30">
        <v>1</v>
      </c>
      <c r="U39" s="31">
        <v>0</v>
      </c>
      <c r="V39" s="32">
        <v>0</v>
      </c>
      <c r="W39" s="46">
        <v>0</v>
      </c>
      <c r="X39" s="33" t="s">
        <v>262</v>
      </c>
      <c r="Y39" s="124">
        <v>8</v>
      </c>
      <c r="Z39" s="125">
        <v>100</v>
      </c>
      <c r="AA39" s="126">
        <v>1</v>
      </c>
      <c r="AB39" s="70">
        <v>4</v>
      </c>
      <c r="AC39" s="71">
        <v>0</v>
      </c>
      <c r="AD39" s="72">
        <v>0</v>
      </c>
      <c r="AE39" s="161">
        <v>0</v>
      </c>
    </row>
    <row r="40" spans="1:31" ht="14.25" customHeight="1" x14ac:dyDescent="0.25">
      <c r="A40" s="80" t="s">
        <v>47</v>
      </c>
      <c r="B40" s="2">
        <v>160</v>
      </c>
      <c r="C40" s="8">
        <f t="shared" si="0"/>
        <v>3</v>
      </c>
      <c r="D40" s="24">
        <v>4</v>
      </c>
      <c r="E40" s="25">
        <v>2</v>
      </c>
      <c r="F40" s="26">
        <v>0</v>
      </c>
      <c r="G40" s="138">
        <v>0</v>
      </c>
      <c r="H40" s="139">
        <v>0</v>
      </c>
      <c r="I40" s="156">
        <f t="shared" si="1"/>
        <v>320</v>
      </c>
      <c r="J40" s="156">
        <f t="shared" si="2"/>
        <v>480</v>
      </c>
      <c r="K40" s="156">
        <v>1218</v>
      </c>
      <c r="L40" s="139">
        <f t="shared" si="4"/>
        <v>0</v>
      </c>
      <c r="M40" s="140">
        <v>0</v>
      </c>
      <c r="N40" s="141">
        <v>0</v>
      </c>
      <c r="O40" s="4">
        <v>156.25</v>
      </c>
      <c r="P40" s="51" t="s">
        <v>262</v>
      </c>
      <c r="Q40" s="27">
        <v>4</v>
      </c>
      <c r="R40" s="28">
        <v>40</v>
      </c>
      <c r="S40" s="29">
        <v>1</v>
      </c>
      <c r="T40" s="30">
        <v>1</v>
      </c>
      <c r="U40" s="31">
        <v>1</v>
      </c>
      <c r="V40" s="32">
        <v>1</v>
      </c>
      <c r="W40" s="46">
        <v>1</v>
      </c>
      <c r="X40" s="33" t="s">
        <v>262</v>
      </c>
      <c r="Y40" s="124">
        <v>8</v>
      </c>
      <c r="Z40" s="125">
        <v>0</v>
      </c>
      <c r="AA40" s="126">
        <v>0</v>
      </c>
      <c r="AB40" s="70">
        <v>4</v>
      </c>
      <c r="AC40" s="71">
        <v>0</v>
      </c>
      <c r="AD40" s="72">
        <v>0</v>
      </c>
      <c r="AE40" s="161">
        <v>0</v>
      </c>
    </row>
    <row r="41" spans="1:31" ht="14.25" customHeight="1" x14ac:dyDescent="0.25">
      <c r="A41" s="80" t="s">
        <v>48</v>
      </c>
      <c r="B41" s="2">
        <v>673</v>
      </c>
      <c r="C41" s="8">
        <f t="shared" si="0"/>
        <v>3</v>
      </c>
      <c r="D41" s="24">
        <v>5</v>
      </c>
      <c r="E41" s="25">
        <v>2</v>
      </c>
      <c r="F41" s="26">
        <v>0</v>
      </c>
      <c r="G41" s="138">
        <v>0</v>
      </c>
      <c r="H41" s="139">
        <v>0</v>
      </c>
      <c r="I41" s="156">
        <f t="shared" si="1"/>
        <v>1346</v>
      </c>
      <c r="J41" s="156">
        <f t="shared" si="2"/>
        <v>2019</v>
      </c>
      <c r="K41" s="156">
        <v>831</v>
      </c>
      <c r="L41" s="139">
        <f t="shared" si="4"/>
        <v>0</v>
      </c>
      <c r="M41" s="140">
        <v>18.722139673105499</v>
      </c>
      <c r="N41" s="141">
        <v>1</v>
      </c>
      <c r="O41" s="4">
        <v>40.118870728083216</v>
      </c>
      <c r="P41" s="51" t="s">
        <v>262</v>
      </c>
      <c r="Q41" s="27">
        <v>6</v>
      </c>
      <c r="R41" s="28">
        <v>5</v>
      </c>
      <c r="S41" s="29">
        <v>0</v>
      </c>
      <c r="T41" s="30">
        <v>2</v>
      </c>
      <c r="U41" s="31">
        <v>1</v>
      </c>
      <c r="V41" s="32">
        <v>0</v>
      </c>
      <c r="W41" s="46">
        <v>1</v>
      </c>
      <c r="X41" s="33">
        <v>0</v>
      </c>
      <c r="Y41" s="124">
        <v>8</v>
      </c>
      <c r="Z41" s="125">
        <v>100</v>
      </c>
      <c r="AA41" s="126">
        <v>1</v>
      </c>
      <c r="AB41" s="70">
        <v>6</v>
      </c>
      <c r="AC41" s="71">
        <v>1</v>
      </c>
      <c r="AD41" s="72">
        <v>0</v>
      </c>
      <c r="AE41" s="161">
        <v>0</v>
      </c>
    </row>
    <row r="42" spans="1:31" ht="14.25" customHeight="1" x14ac:dyDescent="0.25">
      <c r="A42" s="80" t="s">
        <v>49</v>
      </c>
      <c r="B42" s="2">
        <v>621</v>
      </c>
      <c r="C42" s="8">
        <f t="shared" si="0"/>
        <v>2</v>
      </c>
      <c r="D42" s="24">
        <v>5</v>
      </c>
      <c r="E42" s="25">
        <v>2</v>
      </c>
      <c r="F42" s="26">
        <v>0</v>
      </c>
      <c r="G42" s="138">
        <v>18.534621578099838</v>
      </c>
      <c r="H42" s="139">
        <v>0</v>
      </c>
      <c r="I42" s="156">
        <f t="shared" si="1"/>
        <v>1242</v>
      </c>
      <c r="J42" s="156">
        <f t="shared" si="2"/>
        <v>1863</v>
      </c>
      <c r="K42" s="156">
        <v>1416</v>
      </c>
      <c r="L42" s="139">
        <f t="shared" si="4"/>
        <v>0</v>
      </c>
      <c r="M42" s="140">
        <v>3.3011272141706924</v>
      </c>
      <c r="N42" s="141">
        <v>0</v>
      </c>
      <c r="O42" s="4">
        <v>48.309178743961354</v>
      </c>
      <c r="P42" s="51" t="s">
        <v>262</v>
      </c>
      <c r="Q42" s="27">
        <v>6</v>
      </c>
      <c r="R42" s="28">
        <v>4</v>
      </c>
      <c r="S42" s="29">
        <v>0</v>
      </c>
      <c r="T42" s="30">
        <v>2</v>
      </c>
      <c r="U42" s="31">
        <v>1</v>
      </c>
      <c r="V42" s="32">
        <v>0</v>
      </c>
      <c r="W42" s="46">
        <v>0</v>
      </c>
      <c r="X42" s="33">
        <v>1</v>
      </c>
      <c r="Y42" s="124">
        <v>8</v>
      </c>
      <c r="Z42" s="125">
        <v>100</v>
      </c>
      <c r="AA42" s="126">
        <v>1</v>
      </c>
      <c r="AB42" s="70">
        <v>6</v>
      </c>
      <c r="AC42" s="71">
        <v>2</v>
      </c>
      <c r="AD42" s="72">
        <v>0</v>
      </c>
      <c r="AE42" s="161">
        <v>0</v>
      </c>
    </row>
    <row r="43" spans="1:31" ht="14.25" customHeight="1" x14ac:dyDescent="0.25">
      <c r="A43" s="80" t="s">
        <v>50</v>
      </c>
      <c r="B43" s="2">
        <v>436</v>
      </c>
      <c r="C43" s="8">
        <f t="shared" si="0"/>
        <v>2</v>
      </c>
      <c r="D43" s="24">
        <v>4</v>
      </c>
      <c r="E43" s="25">
        <v>2</v>
      </c>
      <c r="F43" s="26">
        <v>0</v>
      </c>
      <c r="G43" s="138">
        <v>0</v>
      </c>
      <c r="H43" s="139">
        <v>0</v>
      </c>
      <c r="I43" s="156">
        <f t="shared" si="1"/>
        <v>872</v>
      </c>
      <c r="J43" s="156">
        <f t="shared" si="2"/>
        <v>1308</v>
      </c>
      <c r="K43" s="156">
        <v>2453</v>
      </c>
      <c r="L43" s="139">
        <f t="shared" si="4"/>
        <v>0</v>
      </c>
      <c r="M43" s="140">
        <v>0</v>
      </c>
      <c r="N43" s="141">
        <v>0</v>
      </c>
      <c r="O43" s="4">
        <v>45.871559633027523</v>
      </c>
      <c r="P43" s="51" t="s">
        <v>262</v>
      </c>
      <c r="Q43" s="27">
        <v>4</v>
      </c>
      <c r="R43" s="28">
        <v>2</v>
      </c>
      <c r="S43" s="29">
        <v>0</v>
      </c>
      <c r="T43" s="30">
        <v>1</v>
      </c>
      <c r="U43" s="31">
        <v>1</v>
      </c>
      <c r="V43" s="32">
        <v>1</v>
      </c>
      <c r="W43" s="46">
        <v>0</v>
      </c>
      <c r="X43" s="33" t="s">
        <v>262</v>
      </c>
      <c r="Y43" s="124">
        <v>8</v>
      </c>
      <c r="Z43" s="125">
        <v>100</v>
      </c>
      <c r="AA43" s="126">
        <v>1</v>
      </c>
      <c r="AB43" s="70">
        <v>4</v>
      </c>
      <c r="AC43" s="71">
        <v>0</v>
      </c>
      <c r="AD43" s="72">
        <v>0</v>
      </c>
      <c r="AE43" s="161">
        <v>0</v>
      </c>
    </row>
    <row r="44" spans="1:31" ht="14.25" customHeight="1" x14ac:dyDescent="0.25">
      <c r="A44" s="80" t="s">
        <v>51</v>
      </c>
      <c r="B44" s="2">
        <v>603</v>
      </c>
      <c r="C44" s="8">
        <f t="shared" si="0"/>
        <v>6</v>
      </c>
      <c r="D44" s="24">
        <v>5</v>
      </c>
      <c r="E44" s="25">
        <v>1.5</v>
      </c>
      <c r="F44" s="26">
        <v>0</v>
      </c>
      <c r="G44" s="138">
        <v>39.114427860696516</v>
      </c>
      <c r="H44" s="139">
        <v>1</v>
      </c>
      <c r="I44" s="156">
        <f t="shared" si="1"/>
        <v>1206</v>
      </c>
      <c r="J44" s="156">
        <f t="shared" si="2"/>
        <v>1809</v>
      </c>
      <c r="K44" s="156">
        <v>1145</v>
      </c>
      <c r="L44" s="139">
        <f t="shared" si="4"/>
        <v>0</v>
      </c>
      <c r="M44" s="140">
        <v>10.199004975124378</v>
      </c>
      <c r="N44" s="141">
        <v>1</v>
      </c>
      <c r="O44" s="4">
        <v>39.800995024875618</v>
      </c>
      <c r="P44" s="51" t="s">
        <v>262</v>
      </c>
      <c r="Q44" s="27">
        <v>6</v>
      </c>
      <c r="R44" s="28">
        <v>15</v>
      </c>
      <c r="S44" s="29">
        <v>1</v>
      </c>
      <c r="T44" s="30">
        <v>2</v>
      </c>
      <c r="U44" s="31">
        <v>0</v>
      </c>
      <c r="V44" s="32">
        <v>0</v>
      </c>
      <c r="W44" s="46">
        <v>1</v>
      </c>
      <c r="X44" s="33">
        <v>0</v>
      </c>
      <c r="Y44" s="124">
        <v>8</v>
      </c>
      <c r="Z44" s="125">
        <v>100</v>
      </c>
      <c r="AA44" s="126">
        <v>1</v>
      </c>
      <c r="AB44" s="70">
        <v>6</v>
      </c>
      <c r="AC44" s="71">
        <v>20</v>
      </c>
      <c r="AD44" s="72">
        <v>1</v>
      </c>
      <c r="AE44" s="161">
        <v>0</v>
      </c>
    </row>
    <row r="45" spans="1:31" ht="14.25" customHeight="1" x14ac:dyDescent="0.25">
      <c r="A45" s="80" t="s">
        <v>100</v>
      </c>
      <c r="B45" s="2">
        <v>687</v>
      </c>
      <c r="C45" s="8">
        <f t="shared" si="0"/>
        <v>1</v>
      </c>
      <c r="D45" s="24">
        <v>5</v>
      </c>
      <c r="E45" s="25">
        <v>2</v>
      </c>
      <c r="F45" s="26">
        <v>0</v>
      </c>
      <c r="G45" s="138">
        <v>0</v>
      </c>
      <c r="H45" s="139">
        <v>0</v>
      </c>
      <c r="I45" s="156">
        <f t="shared" si="1"/>
        <v>1374</v>
      </c>
      <c r="J45" s="156">
        <f t="shared" si="2"/>
        <v>2061</v>
      </c>
      <c r="K45" s="156">
        <v>2867</v>
      </c>
      <c r="L45" s="139">
        <f t="shared" si="4"/>
        <v>0</v>
      </c>
      <c r="M45" s="140">
        <v>0</v>
      </c>
      <c r="N45" s="141">
        <v>0</v>
      </c>
      <c r="O45" s="4">
        <v>58.224163027656473</v>
      </c>
      <c r="P45" s="51" t="s">
        <v>262</v>
      </c>
      <c r="Q45" s="27">
        <v>6</v>
      </c>
      <c r="R45" s="28">
        <v>0</v>
      </c>
      <c r="S45" s="29">
        <v>0</v>
      </c>
      <c r="T45" s="30">
        <v>2</v>
      </c>
      <c r="U45" s="31">
        <v>0</v>
      </c>
      <c r="V45" s="32">
        <v>0</v>
      </c>
      <c r="W45" s="46">
        <v>0</v>
      </c>
      <c r="X45" s="33">
        <v>0</v>
      </c>
      <c r="Y45" s="124">
        <v>8</v>
      </c>
      <c r="Z45" s="125">
        <v>100</v>
      </c>
      <c r="AA45" s="126">
        <v>1</v>
      </c>
      <c r="AB45" s="70">
        <v>6</v>
      </c>
      <c r="AC45" s="71">
        <v>0</v>
      </c>
      <c r="AD45" s="72">
        <v>0</v>
      </c>
      <c r="AE45" s="161">
        <v>0</v>
      </c>
    </row>
    <row r="46" spans="1:31" ht="14.25" customHeight="1" x14ac:dyDescent="0.25">
      <c r="A46" s="80" t="s">
        <v>52</v>
      </c>
      <c r="B46" s="2">
        <v>1129</v>
      </c>
      <c r="C46" s="8">
        <f t="shared" si="0"/>
        <v>3</v>
      </c>
      <c r="D46" s="24">
        <v>15</v>
      </c>
      <c r="E46" s="25">
        <v>2</v>
      </c>
      <c r="F46" s="26">
        <v>0</v>
      </c>
      <c r="G46" s="138">
        <v>4.4490699734278119</v>
      </c>
      <c r="H46" s="139">
        <v>0</v>
      </c>
      <c r="I46" s="156">
        <f t="shared" si="1"/>
        <v>2258</v>
      </c>
      <c r="J46" s="156">
        <f t="shared" si="2"/>
        <v>3387</v>
      </c>
      <c r="K46" s="156">
        <v>1875</v>
      </c>
      <c r="L46" s="139">
        <f t="shared" si="4"/>
        <v>0</v>
      </c>
      <c r="M46" s="140">
        <v>4.472984942426927</v>
      </c>
      <c r="N46" s="141">
        <v>0</v>
      </c>
      <c r="O46" s="4">
        <v>40.744021257750219</v>
      </c>
      <c r="P46" s="51">
        <v>0</v>
      </c>
      <c r="Q46" s="27">
        <v>9</v>
      </c>
      <c r="R46" s="28">
        <v>23</v>
      </c>
      <c r="S46" s="29">
        <v>1</v>
      </c>
      <c r="T46" s="30">
        <v>2</v>
      </c>
      <c r="U46" s="31">
        <v>0</v>
      </c>
      <c r="V46" s="32">
        <v>0</v>
      </c>
      <c r="W46" s="46">
        <v>1</v>
      </c>
      <c r="X46" s="33">
        <v>0</v>
      </c>
      <c r="Y46" s="124">
        <v>8</v>
      </c>
      <c r="Z46" s="125">
        <v>100</v>
      </c>
      <c r="AA46" s="126">
        <v>1</v>
      </c>
      <c r="AB46" s="70">
        <v>20</v>
      </c>
      <c r="AC46" s="71">
        <v>2</v>
      </c>
      <c r="AD46" s="72">
        <v>0</v>
      </c>
      <c r="AE46" s="161">
        <v>0</v>
      </c>
    </row>
    <row r="47" spans="1:31" ht="14.25" customHeight="1" x14ac:dyDescent="0.25">
      <c r="A47" s="80" t="s">
        <v>53</v>
      </c>
      <c r="B47" s="2">
        <v>239</v>
      </c>
      <c r="C47" s="8">
        <f t="shared" si="0"/>
        <v>1</v>
      </c>
      <c r="D47" s="24">
        <v>4</v>
      </c>
      <c r="E47" s="25">
        <v>1</v>
      </c>
      <c r="F47" s="26">
        <v>0</v>
      </c>
      <c r="G47" s="138">
        <v>0</v>
      </c>
      <c r="H47" s="139">
        <v>0</v>
      </c>
      <c r="I47" s="156">
        <f t="shared" si="1"/>
        <v>478</v>
      </c>
      <c r="J47" s="156">
        <f t="shared" si="2"/>
        <v>717</v>
      </c>
      <c r="K47" s="156">
        <v>1019</v>
      </c>
      <c r="L47" s="139">
        <f t="shared" si="4"/>
        <v>0</v>
      </c>
      <c r="M47" s="140">
        <v>0</v>
      </c>
      <c r="N47" s="141">
        <v>0</v>
      </c>
      <c r="O47" s="4">
        <v>0</v>
      </c>
      <c r="P47" s="51" t="s">
        <v>262</v>
      </c>
      <c r="Q47" s="27">
        <v>4</v>
      </c>
      <c r="R47" s="28">
        <v>0</v>
      </c>
      <c r="S47" s="29">
        <v>0</v>
      </c>
      <c r="T47" s="30">
        <v>1</v>
      </c>
      <c r="U47" s="31">
        <v>0</v>
      </c>
      <c r="V47" s="32">
        <v>0</v>
      </c>
      <c r="W47" s="46">
        <v>0</v>
      </c>
      <c r="X47" s="33" t="s">
        <v>262</v>
      </c>
      <c r="Y47" s="124">
        <v>8</v>
      </c>
      <c r="Z47" s="125">
        <v>100</v>
      </c>
      <c r="AA47" s="126">
        <v>1</v>
      </c>
      <c r="AB47" s="70">
        <v>4</v>
      </c>
      <c r="AC47" s="71">
        <v>0</v>
      </c>
      <c r="AD47" s="72">
        <v>0</v>
      </c>
      <c r="AE47" s="161">
        <v>0</v>
      </c>
    </row>
    <row r="48" spans="1:31" ht="14.25" customHeight="1" x14ac:dyDescent="0.25">
      <c r="A48" s="80" t="s">
        <v>54</v>
      </c>
      <c r="B48" s="2">
        <v>288</v>
      </c>
      <c r="C48" s="8">
        <f t="shared" si="0"/>
        <v>1</v>
      </c>
      <c r="D48" s="24">
        <v>4</v>
      </c>
      <c r="E48" s="25">
        <v>1</v>
      </c>
      <c r="F48" s="26">
        <v>0</v>
      </c>
      <c r="G48" s="138">
        <v>0</v>
      </c>
      <c r="H48" s="139">
        <v>0</v>
      </c>
      <c r="I48" s="156">
        <f t="shared" si="1"/>
        <v>576</v>
      </c>
      <c r="J48" s="156">
        <f t="shared" si="2"/>
        <v>864</v>
      </c>
      <c r="K48" s="156">
        <v>831</v>
      </c>
      <c r="L48" s="139">
        <f t="shared" si="4"/>
        <v>0</v>
      </c>
      <c r="M48" s="140">
        <v>0</v>
      </c>
      <c r="N48" s="141">
        <v>0</v>
      </c>
      <c r="O48" s="4">
        <v>52.083333333333336</v>
      </c>
      <c r="P48" s="51" t="s">
        <v>262</v>
      </c>
      <c r="Q48" s="27">
        <v>4</v>
      </c>
      <c r="R48" s="28">
        <v>1</v>
      </c>
      <c r="S48" s="29">
        <v>0</v>
      </c>
      <c r="T48" s="30">
        <v>1</v>
      </c>
      <c r="U48" s="31">
        <v>0</v>
      </c>
      <c r="V48" s="32">
        <v>0</v>
      </c>
      <c r="W48" s="46">
        <v>0</v>
      </c>
      <c r="X48" s="33" t="s">
        <v>262</v>
      </c>
      <c r="Y48" s="124">
        <v>8</v>
      </c>
      <c r="Z48" s="125">
        <v>100</v>
      </c>
      <c r="AA48" s="126">
        <v>1</v>
      </c>
      <c r="AB48" s="70">
        <v>4</v>
      </c>
      <c r="AC48" s="71">
        <v>0</v>
      </c>
      <c r="AD48" s="72">
        <v>0</v>
      </c>
      <c r="AE48" s="161">
        <v>0</v>
      </c>
    </row>
    <row r="49" spans="1:31" ht="14.25" customHeight="1" x14ac:dyDescent="0.25">
      <c r="A49" s="80" t="s">
        <v>55</v>
      </c>
      <c r="B49" s="2">
        <v>1110</v>
      </c>
      <c r="C49" s="8">
        <f t="shared" si="0"/>
        <v>7</v>
      </c>
      <c r="D49" s="24">
        <v>15</v>
      </c>
      <c r="E49" s="25">
        <v>3</v>
      </c>
      <c r="F49" s="26">
        <v>0</v>
      </c>
      <c r="G49" s="138">
        <v>47.846846846846844</v>
      </c>
      <c r="H49" s="139">
        <v>1</v>
      </c>
      <c r="I49" s="156">
        <f t="shared" si="1"/>
        <v>2220</v>
      </c>
      <c r="J49" s="156">
        <f t="shared" si="2"/>
        <v>3330</v>
      </c>
      <c r="K49" s="156">
        <v>5914</v>
      </c>
      <c r="L49" s="139">
        <f t="shared" si="4"/>
        <v>0</v>
      </c>
      <c r="M49" s="140">
        <v>12.297297297297298</v>
      </c>
      <c r="N49" s="141">
        <v>1</v>
      </c>
      <c r="O49" s="4">
        <v>79.27927927927928</v>
      </c>
      <c r="P49" s="51">
        <v>1</v>
      </c>
      <c r="Q49" s="27">
        <v>9</v>
      </c>
      <c r="R49" s="28">
        <v>8</v>
      </c>
      <c r="S49" s="29">
        <v>0</v>
      </c>
      <c r="T49" s="30">
        <v>2</v>
      </c>
      <c r="U49" s="31">
        <v>0</v>
      </c>
      <c r="V49" s="32">
        <v>0</v>
      </c>
      <c r="W49" s="46">
        <v>1</v>
      </c>
      <c r="X49" s="33">
        <v>1</v>
      </c>
      <c r="Y49" s="124">
        <v>8</v>
      </c>
      <c r="Z49" s="125">
        <v>100</v>
      </c>
      <c r="AA49" s="126">
        <v>1</v>
      </c>
      <c r="AB49" s="70">
        <v>20</v>
      </c>
      <c r="AC49" s="71">
        <v>22</v>
      </c>
      <c r="AD49" s="72">
        <v>1</v>
      </c>
      <c r="AE49" s="161">
        <v>0</v>
      </c>
    </row>
    <row r="50" spans="1:31" ht="14.25" customHeight="1" x14ac:dyDescent="0.25">
      <c r="A50" s="80" t="s">
        <v>56</v>
      </c>
      <c r="B50" s="2">
        <v>1087</v>
      </c>
      <c r="C50" s="8">
        <f t="shared" si="0"/>
        <v>2</v>
      </c>
      <c r="D50" s="24">
        <v>15</v>
      </c>
      <c r="E50" s="25">
        <v>3</v>
      </c>
      <c r="F50" s="26">
        <v>0</v>
      </c>
      <c r="G50" s="138">
        <v>1.3146274149034038</v>
      </c>
      <c r="H50" s="139">
        <v>0</v>
      </c>
      <c r="I50" s="156">
        <f t="shared" si="1"/>
        <v>2174</v>
      </c>
      <c r="J50" s="156">
        <f t="shared" si="2"/>
        <v>3261</v>
      </c>
      <c r="K50" s="156">
        <v>3203</v>
      </c>
      <c r="L50" s="139">
        <f t="shared" si="4"/>
        <v>1</v>
      </c>
      <c r="M50" s="140">
        <v>0.18399264029438822</v>
      </c>
      <c r="N50" s="141">
        <v>0</v>
      </c>
      <c r="O50" s="4">
        <v>41.39834406623735</v>
      </c>
      <c r="P50" s="51">
        <v>0</v>
      </c>
      <c r="Q50" s="27">
        <v>9</v>
      </c>
      <c r="R50" s="28">
        <v>3</v>
      </c>
      <c r="S50" s="29">
        <v>0</v>
      </c>
      <c r="T50" s="30">
        <v>2</v>
      </c>
      <c r="U50" s="31">
        <v>0</v>
      </c>
      <c r="V50" s="32">
        <v>0</v>
      </c>
      <c r="W50" s="46">
        <v>0</v>
      </c>
      <c r="X50" s="33">
        <v>0</v>
      </c>
      <c r="Y50" s="124">
        <v>8</v>
      </c>
      <c r="Z50" s="125">
        <v>100</v>
      </c>
      <c r="AA50" s="126">
        <v>1</v>
      </c>
      <c r="AB50" s="70">
        <v>20</v>
      </c>
      <c r="AC50" s="71">
        <v>1</v>
      </c>
      <c r="AD50" s="72">
        <v>0</v>
      </c>
      <c r="AE50" s="161">
        <v>0</v>
      </c>
    </row>
    <row r="51" spans="1:31" ht="14.25" customHeight="1" x14ac:dyDescent="0.25">
      <c r="A51" s="80" t="s">
        <v>57</v>
      </c>
      <c r="B51" s="2">
        <v>250</v>
      </c>
      <c r="C51" s="8">
        <f t="shared" si="0"/>
        <v>3</v>
      </c>
      <c r="D51" s="24">
        <v>4</v>
      </c>
      <c r="E51" s="25">
        <v>1</v>
      </c>
      <c r="F51" s="26">
        <v>0</v>
      </c>
      <c r="G51" s="138">
        <v>6</v>
      </c>
      <c r="H51" s="139">
        <v>0</v>
      </c>
      <c r="I51" s="156">
        <f t="shared" si="1"/>
        <v>500</v>
      </c>
      <c r="J51" s="156">
        <f t="shared" si="2"/>
        <v>750</v>
      </c>
      <c r="K51" s="156">
        <v>2000</v>
      </c>
      <c r="L51" s="139">
        <f t="shared" si="4"/>
        <v>0</v>
      </c>
      <c r="M51" s="140">
        <v>10.199999999999999</v>
      </c>
      <c r="N51" s="141">
        <v>1</v>
      </c>
      <c r="O51" s="4">
        <v>196</v>
      </c>
      <c r="P51" s="51" t="s">
        <v>262</v>
      </c>
      <c r="Q51" s="27">
        <v>4</v>
      </c>
      <c r="R51" s="28">
        <v>10</v>
      </c>
      <c r="S51" s="29">
        <v>1</v>
      </c>
      <c r="T51" s="30">
        <v>1</v>
      </c>
      <c r="U51" s="31">
        <v>0</v>
      </c>
      <c r="V51" s="32">
        <v>0</v>
      </c>
      <c r="W51" s="46">
        <v>0</v>
      </c>
      <c r="X51" s="33" t="s">
        <v>262</v>
      </c>
      <c r="Y51" s="124">
        <v>8</v>
      </c>
      <c r="Z51" s="125">
        <v>100</v>
      </c>
      <c r="AA51" s="126">
        <v>1</v>
      </c>
      <c r="AB51" s="70">
        <v>4</v>
      </c>
      <c r="AC51" s="71">
        <v>0</v>
      </c>
      <c r="AD51" s="72">
        <v>0</v>
      </c>
      <c r="AE51" s="161">
        <v>0</v>
      </c>
    </row>
    <row r="52" spans="1:31" ht="14.25" customHeight="1" x14ac:dyDescent="0.25">
      <c r="A52" s="80" t="s">
        <v>58</v>
      </c>
      <c r="B52" s="2">
        <v>107</v>
      </c>
      <c r="C52" s="8">
        <f t="shared" si="0"/>
        <v>1</v>
      </c>
      <c r="D52" s="24">
        <v>4</v>
      </c>
      <c r="E52" s="25">
        <v>2</v>
      </c>
      <c r="F52" s="26">
        <v>0</v>
      </c>
      <c r="G52" s="138">
        <v>0</v>
      </c>
      <c r="H52" s="139">
        <v>0</v>
      </c>
      <c r="I52" s="156">
        <f t="shared" si="1"/>
        <v>214</v>
      </c>
      <c r="J52" s="156">
        <f t="shared" si="2"/>
        <v>321</v>
      </c>
      <c r="K52" s="156">
        <v>85</v>
      </c>
      <c r="L52" s="139">
        <f t="shared" si="4"/>
        <v>0</v>
      </c>
      <c r="M52" s="140">
        <v>0</v>
      </c>
      <c r="N52" s="141">
        <v>0</v>
      </c>
      <c r="O52" s="4">
        <v>0</v>
      </c>
      <c r="P52" s="51" t="s">
        <v>262</v>
      </c>
      <c r="Q52" s="27">
        <v>4</v>
      </c>
      <c r="R52" s="28">
        <v>0</v>
      </c>
      <c r="S52" s="29">
        <v>0</v>
      </c>
      <c r="T52" s="30">
        <v>1</v>
      </c>
      <c r="U52" s="31">
        <v>0</v>
      </c>
      <c r="V52" s="32">
        <v>0</v>
      </c>
      <c r="W52" s="46">
        <v>0</v>
      </c>
      <c r="X52" s="33" t="s">
        <v>262</v>
      </c>
      <c r="Y52" s="124">
        <v>8</v>
      </c>
      <c r="Z52" s="125">
        <v>100</v>
      </c>
      <c r="AA52" s="126">
        <v>1</v>
      </c>
      <c r="AB52" s="70">
        <v>4</v>
      </c>
      <c r="AC52" s="71">
        <v>0</v>
      </c>
      <c r="AD52" s="72">
        <v>0</v>
      </c>
      <c r="AE52" s="161">
        <v>0</v>
      </c>
    </row>
    <row r="53" spans="1:31" ht="14.25" customHeight="1" x14ac:dyDescent="0.25">
      <c r="A53" s="80" t="s">
        <v>59</v>
      </c>
      <c r="B53" s="2">
        <v>54</v>
      </c>
      <c r="C53" s="8">
        <f t="shared" si="0"/>
        <v>1</v>
      </c>
      <c r="D53" s="24">
        <v>4</v>
      </c>
      <c r="E53" s="25">
        <v>1</v>
      </c>
      <c r="F53" s="26">
        <v>0</v>
      </c>
      <c r="G53" s="138">
        <v>0</v>
      </c>
      <c r="H53" s="139">
        <v>0</v>
      </c>
      <c r="I53" s="156">
        <f t="shared" si="1"/>
        <v>108</v>
      </c>
      <c r="J53" s="156">
        <f t="shared" si="2"/>
        <v>162</v>
      </c>
      <c r="K53" s="156">
        <v>1094</v>
      </c>
      <c r="L53" s="139">
        <f t="shared" si="4"/>
        <v>0</v>
      </c>
      <c r="M53" s="140">
        <v>220.37037037037038</v>
      </c>
      <c r="N53" s="141">
        <v>1</v>
      </c>
      <c r="O53" s="4">
        <v>333.33333333333331</v>
      </c>
      <c r="P53" s="51" t="s">
        <v>262</v>
      </c>
      <c r="Q53" s="27">
        <v>4</v>
      </c>
      <c r="R53" s="28">
        <v>0</v>
      </c>
      <c r="S53" s="29">
        <v>0</v>
      </c>
      <c r="T53" s="30">
        <v>1</v>
      </c>
      <c r="U53" s="31">
        <v>0</v>
      </c>
      <c r="V53" s="32">
        <v>0</v>
      </c>
      <c r="W53" s="46">
        <v>0</v>
      </c>
      <c r="X53" s="33" t="s">
        <v>262</v>
      </c>
      <c r="Y53" s="124">
        <v>8</v>
      </c>
      <c r="Z53" s="125">
        <v>0</v>
      </c>
      <c r="AA53" s="126">
        <v>0</v>
      </c>
      <c r="AB53" s="70">
        <v>4</v>
      </c>
      <c r="AC53" s="71">
        <v>0</v>
      </c>
      <c r="AD53" s="72">
        <v>0</v>
      </c>
      <c r="AE53" s="161">
        <v>0</v>
      </c>
    </row>
    <row r="54" spans="1:31" ht="14.25" customHeight="1" x14ac:dyDescent="0.25">
      <c r="A54" s="80" t="s">
        <v>101</v>
      </c>
      <c r="B54" s="2">
        <v>1100</v>
      </c>
      <c r="C54" s="8">
        <f t="shared" si="0"/>
        <v>4</v>
      </c>
      <c r="D54" s="24">
        <v>15</v>
      </c>
      <c r="E54" s="25">
        <v>9</v>
      </c>
      <c r="F54" s="26">
        <v>0</v>
      </c>
      <c r="G54" s="138">
        <v>22.962727272727271</v>
      </c>
      <c r="H54" s="139">
        <v>0</v>
      </c>
      <c r="I54" s="156">
        <f t="shared" si="1"/>
        <v>2200</v>
      </c>
      <c r="J54" s="156">
        <f t="shared" si="2"/>
        <v>3300</v>
      </c>
      <c r="K54" s="156">
        <v>1650</v>
      </c>
      <c r="L54" s="139">
        <f t="shared" si="4"/>
        <v>0</v>
      </c>
      <c r="M54" s="140">
        <v>4.2272727272727275</v>
      </c>
      <c r="N54" s="141">
        <v>0</v>
      </c>
      <c r="O54" s="4">
        <v>70.909090909090907</v>
      </c>
      <c r="P54" s="51">
        <v>1</v>
      </c>
      <c r="Q54" s="27">
        <v>9</v>
      </c>
      <c r="R54" s="28">
        <v>7</v>
      </c>
      <c r="S54" s="29">
        <v>0</v>
      </c>
      <c r="T54" s="30">
        <v>2</v>
      </c>
      <c r="U54" s="31">
        <v>0</v>
      </c>
      <c r="V54" s="32">
        <v>0</v>
      </c>
      <c r="W54" s="46">
        <v>1</v>
      </c>
      <c r="X54" s="33">
        <v>1</v>
      </c>
      <c r="Y54" s="124">
        <v>8</v>
      </c>
      <c r="Z54" s="125">
        <v>100</v>
      </c>
      <c r="AA54" s="126">
        <v>1</v>
      </c>
      <c r="AB54" s="70">
        <v>20</v>
      </c>
      <c r="AC54" s="71">
        <v>1</v>
      </c>
      <c r="AD54" s="72">
        <v>0</v>
      </c>
      <c r="AE54" s="161">
        <v>0</v>
      </c>
    </row>
    <row r="55" spans="1:31" ht="14.25" customHeight="1" x14ac:dyDescent="0.25">
      <c r="A55" s="80" t="s">
        <v>60</v>
      </c>
      <c r="B55" s="2">
        <v>114</v>
      </c>
      <c r="C55" s="8">
        <f t="shared" si="0"/>
        <v>0</v>
      </c>
      <c r="D55" s="24">
        <v>4</v>
      </c>
      <c r="E55" s="25">
        <v>0</v>
      </c>
      <c r="F55" s="26">
        <v>0</v>
      </c>
      <c r="G55" s="138">
        <v>0</v>
      </c>
      <c r="H55" s="139">
        <v>0</v>
      </c>
      <c r="I55" s="156">
        <f t="shared" si="1"/>
        <v>228</v>
      </c>
      <c r="J55" s="156">
        <f t="shared" si="2"/>
        <v>342</v>
      </c>
      <c r="K55" s="156">
        <v>0</v>
      </c>
      <c r="L55" s="139">
        <f t="shared" si="4"/>
        <v>0</v>
      </c>
      <c r="M55" s="140">
        <v>0</v>
      </c>
      <c r="N55" s="141">
        <v>0</v>
      </c>
      <c r="O55" s="4">
        <v>0</v>
      </c>
      <c r="P55" s="51" t="s">
        <v>262</v>
      </c>
      <c r="Q55" s="27">
        <v>4</v>
      </c>
      <c r="R55" s="28">
        <v>0</v>
      </c>
      <c r="S55" s="29">
        <v>0</v>
      </c>
      <c r="T55" s="30">
        <v>1</v>
      </c>
      <c r="U55" s="31">
        <v>0</v>
      </c>
      <c r="V55" s="32">
        <v>0</v>
      </c>
      <c r="W55" s="46">
        <v>0</v>
      </c>
      <c r="X55" s="33" t="s">
        <v>262</v>
      </c>
      <c r="Y55" s="124">
        <v>8</v>
      </c>
      <c r="Z55" s="125">
        <v>0</v>
      </c>
      <c r="AA55" s="126">
        <v>0</v>
      </c>
      <c r="AB55" s="70">
        <v>4</v>
      </c>
      <c r="AC55" s="71">
        <v>0</v>
      </c>
      <c r="AD55" s="72">
        <v>0</v>
      </c>
      <c r="AE55" s="161">
        <v>0</v>
      </c>
    </row>
    <row r="56" spans="1:31" ht="14.25" customHeight="1" x14ac:dyDescent="0.25">
      <c r="A56" s="80" t="s">
        <v>61</v>
      </c>
      <c r="B56" s="2">
        <v>681</v>
      </c>
      <c r="C56" s="8">
        <f t="shared" si="0"/>
        <v>4</v>
      </c>
      <c r="D56" s="24">
        <v>5</v>
      </c>
      <c r="E56" s="25">
        <v>2</v>
      </c>
      <c r="F56" s="26">
        <v>0</v>
      </c>
      <c r="G56" s="138">
        <v>7.5844346549192361</v>
      </c>
      <c r="H56" s="139">
        <v>0</v>
      </c>
      <c r="I56" s="156">
        <f t="shared" si="1"/>
        <v>1362</v>
      </c>
      <c r="J56" s="156">
        <f t="shared" si="2"/>
        <v>2043</v>
      </c>
      <c r="K56" s="156">
        <v>137</v>
      </c>
      <c r="L56" s="139">
        <f t="shared" si="3"/>
        <v>0</v>
      </c>
      <c r="M56" s="140">
        <v>1.7621145374449341</v>
      </c>
      <c r="N56" s="141">
        <v>0</v>
      </c>
      <c r="O56" s="4">
        <v>17.621145374449341</v>
      </c>
      <c r="P56" s="51" t="s">
        <v>262</v>
      </c>
      <c r="Q56" s="27">
        <v>6</v>
      </c>
      <c r="R56" s="28">
        <v>3</v>
      </c>
      <c r="S56" s="29">
        <v>0</v>
      </c>
      <c r="T56" s="30">
        <v>2</v>
      </c>
      <c r="U56" s="31">
        <v>1</v>
      </c>
      <c r="V56" s="32">
        <v>0</v>
      </c>
      <c r="W56" s="46">
        <v>1</v>
      </c>
      <c r="X56" s="33">
        <v>1</v>
      </c>
      <c r="Y56" s="124">
        <v>8</v>
      </c>
      <c r="Z56" s="125">
        <v>100</v>
      </c>
      <c r="AA56" s="126">
        <v>1</v>
      </c>
      <c r="AB56" s="70">
        <v>6</v>
      </c>
      <c r="AC56" s="71">
        <v>17</v>
      </c>
      <c r="AD56" s="72">
        <v>1</v>
      </c>
      <c r="AE56" s="161">
        <v>0</v>
      </c>
    </row>
    <row r="57" spans="1:31" ht="14.25" customHeight="1" x14ac:dyDescent="0.25">
      <c r="A57" s="80" t="s">
        <v>62</v>
      </c>
      <c r="B57" s="2">
        <v>524</v>
      </c>
      <c r="C57" s="3">
        <f t="shared" si="0"/>
        <v>2</v>
      </c>
      <c r="D57" s="24">
        <v>5</v>
      </c>
      <c r="E57" s="25">
        <v>16</v>
      </c>
      <c r="F57" s="26">
        <v>1</v>
      </c>
      <c r="G57" s="138">
        <v>0</v>
      </c>
      <c r="H57" s="139">
        <v>0</v>
      </c>
      <c r="I57" s="156">
        <f t="shared" si="1"/>
        <v>1048</v>
      </c>
      <c r="J57" s="156">
        <f t="shared" si="2"/>
        <v>1572</v>
      </c>
      <c r="K57" s="156">
        <v>1736</v>
      </c>
      <c r="L57" s="139">
        <f t="shared" si="3"/>
        <v>0</v>
      </c>
      <c r="M57" s="140">
        <v>0</v>
      </c>
      <c r="N57" s="141">
        <v>0</v>
      </c>
      <c r="O57" s="4">
        <v>57.251908396946561</v>
      </c>
      <c r="P57" s="51" t="s">
        <v>262</v>
      </c>
      <c r="Q57" s="27">
        <v>6</v>
      </c>
      <c r="R57" s="28">
        <v>4</v>
      </c>
      <c r="S57" s="29">
        <v>0</v>
      </c>
      <c r="T57" s="30">
        <v>2</v>
      </c>
      <c r="U57" s="31">
        <v>1</v>
      </c>
      <c r="V57" s="32">
        <v>0</v>
      </c>
      <c r="W57" s="46">
        <v>0</v>
      </c>
      <c r="X57" s="33">
        <v>0</v>
      </c>
      <c r="Y57" s="124">
        <v>8</v>
      </c>
      <c r="Z57" s="125">
        <v>100</v>
      </c>
      <c r="AA57" s="126">
        <v>1</v>
      </c>
      <c r="AB57" s="70">
        <v>6</v>
      </c>
      <c r="AC57" s="71">
        <v>0</v>
      </c>
      <c r="AD57" s="72">
        <v>0</v>
      </c>
      <c r="AE57" s="161">
        <v>0</v>
      </c>
    </row>
    <row r="58" spans="1:31" ht="14.25" customHeight="1" x14ac:dyDescent="0.25">
      <c r="A58" s="80" t="s">
        <v>63</v>
      </c>
      <c r="B58" s="2">
        <v>692</v>
      </c>
      <c r="C58" s="8">
        <f t="shared" si="0"/>
        <v>3</v>
      </c>
      <c r="D58" s="24">
        <v>5</v>
      </c>
      <c r="E58" s="25">
        <v>2</v>
      </c>
      <c r="F58" s="26">
        <v>0</v>
      </c>
      <c r="G58" s="138">
        <v>2.0216763005780347</v>
      </c>
      <c r="H58" s="139">
        <v>0</v>
      </c>
      <c r="I58" s="156">
        <f t="shared" si="1"/>
        <v>1384</v>
      </c>
      <c r="J58" s="156">
        <f t="shared" si="2"/>
        <v>2076</v>
      </c>
      <c r="K58" s="156">
        <v>981</v>
      </c>
      <c r="L58" s="139">
        <f t="shared" si="3"/>
        <v>0</v>
      </c>
      <c r="M58" s="140">
        <v>0</v>
      </c>
      <c r="N58" s="141">
        <v>0</v>
      </c>
      <c r="O58" s="4">
        <v>40.462427745664741</v>
      </c>
      <c r="P58" s="51" t="s">
        <v>262</v>
      </c>
      <c r="Q58" s="27">
        <v>6</v>
      </c>
      <c r="R58" s="28">
        <v>0</v>
      </c>
      <c r="S58" s="29">
        <v>0</v>
      </c>
      <c r="T58" s="30">
        <v>2</v>
      </c>
      <c r="U58" s="31">
        <v>0</v>
      </c>
      <c r="V58" s="32">
        <v>0</v>
      </c>
      <c r="W58" s="46">
        <v>1</v>
      </c>
      <c r="X58" s="33">
        <v>1</v>
      </c>
      <c r="Y58" s="124">
        <v>8</v>
      </c>
      <c r="Z58" s="125">
        <v>100</v>
      </c>
      <c r="AA58" s="126">
        <v>1</v>
      </c>
      <c r="AB58" s="70">
        <v>6</v>
      </c>
      <c r="AC58" s="71">
        <v>0</v>
      </c>
      <c r="AD58" s="72">
        <v>0</v>
      </c>
      <c r="AE58" s="161">
        <v>0</v>
      </c>
    </row>
    <row r="59" spans="1:31" ht="14.25" customHeight="1" x14ac:dyDescent="0.25">
      <c r="A59" s="80" t="s">
        <v>64</v>
      </c>
      <c r="B59" s="2">
        <v>1873</v>
      </c>
      <c r="C59" s="8">
        <f t="shared" si="0"/>
        <v>8</v>
      </c>
      <c r="D59" s="24">
        <v>15</v>
      </c>
      <c r="E59" s="25">
        <v>15</v>
      </c>
      <c r="F59" s="26">
        <v>1</v>
      </c>
      <c r="G59" s="138">
        <v>40.093432995194874</v>
      </c>
      <c r="H59" s="139">
        <v>1</v>
      </c>
      <c r="I59" s="156">
        <f t="shared" si="1"/>
        <v>3746</v>
      </c>
      <c r="J59" s="156">
        <f t="shared" si="2"/>
        <v>5619</v>
      </c>
      <c r="K59" s="156">
        <v>7047</v>
      </c>
      <c r="L59" s="139">
        <f t="shared" si="3"/>
        <v>0</v>
      </c>
      <c r="M59" s="140">
        <v>21.729845168179391</v>
      </c>
      <c r="N59" s="141">
        <v>1</v>
      </c>
      <c r="O59" s="4">
        <v>46.983449012279763</v>
      </c>
      <c r="P59" s="51">
        <v>0</v>
      </c>
      <c r="Q59" s="27">
        <v>9</v>
      </c>
      <c r="R59" s="28">
        <v>9</v>
      </c>
      <c r="S59" s="29">
        <v>1</v>
      </c>
      <c r="T59" s="30">
        <v>2</v>
      </c>
      <c r="U59" s="31">
        <v>1</v>
      </c>
      <c r="V59" s="32">
        <v>0</v>
      </c>
      <c r="W59" s="46">
        <v>1</v>
      </c>
      <c r="X59" s="33">
        <v>1</v>
      </c>
      <c r="Y59" s="124">
        <v>8</v>
      </c>
      <c r="Z59" s="125">
        <v>100</v>
      </c>
      <c r="AA59" s="126">
        <v>1</v>
      </c>
      <c r="AB59" s="70">
        <v>20</v>
      </c>
      <c r="AC59" s="71">
        <v>9</v>
      </c>
      <c r="AD59" s="72">
        <v>0</v>
      </c>
      <c r="AE59" s="161">
        <v>1</v>
      </c>
    </row>
    <row r="60" spans="1:31" ht="14.25" customHeight="1" x14ac:dyDescent="0.25">
      <c r="A60" s="80" t="s">
        <v>65</v>
      </c>
      <c r="B60" s="2">
        <v>186</v>
      </c>
      <c r="C60" s="8">
        <f t="shared" si="0"/>
        <v>2</v>
      </c>
      <c r="D60" s="24">
        <v>4</v>
      </c>
      <c r="E60" s="25">
        <v>2</v>
      </c>
      <c r="F60" s="26">
        <v>0</v>
      </c>
      <c r="G60" s="138">
        <v>0</v>
      </c>
      <c r="H60" s="139">
        <v>0</v>
      </c>
      <c r="I60" s="156">
        <f t="shared" si="1"/>
        <v>372</v>
      </c>
      <c r="J60" s="156">
        <f t="shared" si="2"/>
        <v>558</v>
      </c>
      <c r="K60" s="156">
        <v>1399</v>
      </c>
      <c r="L60" s="139">
        <f t="shared" si="3"/>
        <v>0</v>
      </c>
      <c r="M60" s="140">
        <v>0</v>
      </c>
      <c r="N60" s="141">
        <v>0</v>
      </c>
      <c r="O60" s="4">
        <v>134.40860215053763</v>
      </c>
      <c r="P60" s="51" t="s">
        <v>262</v>
      </c>
      <c r="Q60" s="27">
        <v>4</v>
      </c>
      <c r="R60" s="28">
        <v>3</v>
      </c>
      <c r="S60" s="29">
        <v>0</v>
      </c>
      <c r="T60" s="30">
        <v>1</v>
      </c>
      <c r="U60" s="31">
        <v>1</v>
      </c>
      <c r="V60" s="32">
        <v>1</v>
      </c>
      <c r="W60" s="46">
        <v>0</v>
      </c>
      <c r="X60" s="33" t="s">
        <v>262</v>
      </c>
      <c r="Y60" s="124">
        <v>8</v>
      </c>
      <c r="Z60" s="125">
        <v>100</v>
      </c>
      <c r="AA60" s="126">
        <v>1</v>
      </c>
      <c r="AB60" s="70">
        <v>4</v>
      </c>
      <c r="AC60" s="71">
        <v>0</v>
      </c>
      <c r="AD60" s="72">
        <v>0</v>
      </c>
      <c r="AE60" s="161">
        <v>0</v>
      </c>
    </row>
    <row r="61" spans="1:31" ht="14.25" customHeight="1" x14ac:dyDescent="0.25">
      <c r="A61" s="80" t="s">
        <v>66</v>
      </c>
      <c r="B61" s="2">
        <v>249</v>
      </c>
      <c r="C61" s="8">
        <f t="shared" si="0"/>
        <v>2</v>
      </c>
      <c r="D61" s="24">
        <v>4</v>
      </c>
      <c r="E61" s="25">
        <v>2</v>
      </c>
      <c r="F61" s="26">
        <v>0</v>
      </c>
      <c r="G61" s="138">
        <v>0</v>
      </c>
      <c r="H61" s="139">
        <v>0</v>
      </c>
      <c r="I61" s="156">
        <f t="shared" si="1"/>
        <v>498</v>
      </c>
      <c r="J61" s="156">
        <f t="shared" si="2"/>
        <v>747</v>
      </c>
      <c r="K61" s="156">
        <v>2076</v>
      </c>
      <c r="L61" s="139">
        <f t="shared" si="3"/>
        <v>0</v>
      </c>
      <c r="M61" s="140">
        <v>0</v>
      </c>
      <c r="N61" s="141">
        <v>0</v>
      </c>
      <c r="O61" s="4">
        <v>200.80321285140562</v>
      </c>
      <c r="P61" s="51" t="s">
        <v>262</v>
      </c>
      <c r="Q61" s="27">
        <v>4</v>
      </c>
      <c r="R61" s="28">
        <v>8</v>
      </c>
      <c r="S61" s="29">
        <v>1</v>
      </c>
      <c r="T61" s="30">
        <v>1</v>
      </c>
      <c r="U61" s="31">
        <v>0</v>
      </c>
      <c r="V61" s="32">
        <v>0</v>
      </c>
      <c r="W61" s="46">
        <v>0</v>
      </c>
      <c r="X61" s="33" t="s">
        <v>262</v>
      </c>
      <c r="Y61" s="124">
        <v>8</v>
      </c>
      <c r="Z61" s="125">
        <v>100</v>
      </c>
      <c r="AA61" s="126">
        <v>1</v>
      </c>
      <c r="AB61" s="70">
        <v>4</v>
      </c>
      <c r="AC61" s="71">
        <v>0</v>
      </c>
      <c r="AD61" s="72">
        <v>0</v>
      </c>
      <c r="AE61" s="161">
        <v>0</v>
      </c>
    </row>
    <row r="62" spans="1:31" ht="14.25" customHeight="1" x14ac:dyDescent="0.25">
      <c r="A62" s="80" t="s">
        <v>67</v>
      </c>
      <c r="B62" s="2">
        <v>635</v>
      </c>
      <c r="C62" s="8">
        <f t="shared" si="0"/>
        <v>6</v>
      </c>
      <c r="D62" s="24">
        <v>5</v>
      </c>
      <c r="E62" s="25">
        <v>3</v>
      </c>
      <c r="F62" s="26">
        <v>0</v>
      </c>
      <c r="G62" s="138">
        <v>21.185826771653542</v>
      </c>
      <c r="H62" s="139">
        <v>0</v>
      </c>
      <c r="I62" s="156">
        <f t="shared" si="1"/>
        <v>1270</v>
      </c>
      <c r="J62" s="156">
        <f t="shared" si="2"/>
        <v>1905</v>
      </c>
      <c r="K62" s="156">
        <v>834</v>
      </c>
      <c r="L62" s="139">
        <f t="shared" si="3"/>
        <v>0</v>
      </c>
      <c r="M62" s="140">
        <v>4.7244094488188972</v>
      </c>
      <c r="N62" s="141">
        <v>0</v>
      </c>
      <c r="O62" s="4">
        <v>17.322834645669293</v>
      </c>
      <c r="P62" s="51" t="s">
        <v>262</v>
      </c>
      <c r="Q62" s="27">
        <v>6</v>
      </c>
      <c r="R62" s="28">
        <v>10</v>
      </c>
      <c r="S62" s="29">
        <v>1</v>
      </c>
      <c r="T62" s="30">
        <v>2</v>
      </c>
      <c r="U62" s="31">
        <v>1</v>
      </c>
      <c r="V62" s="32">
        <v>0</v>
      </c>
      <c r="W62" s="46">
        <v>1</v>
      </c>
      <c r="X62" s="33">
        <v>1</v>
      </c>
      <c r="Y62" s="124">
        <v>8</v>
      </c>
      <c r="Z62" s="125">
        <v>100</v>
      </c>
      <c r="AA62" s="126">
        <v>1</v>
      </c>
      <c r="AB62" s="70">
        <v>6</v>
      </c>
      <c r="AC62" s="71">
        <v>6</v>
      </c>
      <c r="AD62" s="72">
        <v>1</v>
      </c>
      <c r="AE62" s="161">
        <v>1</v>
      </c>
    </row>
    <row r="63" spans="1:31" ht="14.25" customHeight="1" x14ac:dyDescent="0.25">
      <c r="A63" s="80" t="s">
        <v>68</v>
      </c>
      <c r="B63" s="2">
        <v>516</v>
      </c>
      <c r="C63" s="8">
        <f t="shared" si="0"/>
        <v>5</v>
      </c>
      <c r="D63" s="24">
        <v>5</v>
      </c>
      <c r="E63" s="25">
        <v>2</v>
      </c>
      <c r="F63" s="26">
        <v>0</v>
      </c>
      <c r="G63" s="138">
        <v>38.914728682170541</v>
      </c>
      <c r="H63" s="139">
        <v>1</v>
      </c>
      <c r="I63" s="156">
        <f t="shared" si="1"/>
        <v>1032</v>
      </c>
      <c r="J63" s="156">
        <f t="shared" si="2"/>
        <v>1548</v>
      </c>
      <c r="K63" s="156">
        <v>2009</v>
      </c>
      <c r="L63" s="139">
        <f t="shared" si="3"/>
        <v>0</v>
      </c>
      <c r="M63" s="140">
        <v>19.961240310077518</v>
      </c>
      <c r="N63" s="141">
        <v>1</v>
      </c>
      <c r="O63" s="4">
        <v>77.519379844961236</v>
      </c>
      <c r="P63" s="51" t="s">
        <v>262</v>
      </c>
      <c r="Q63" s="27">
        <v>6</v>
      </c>
      <c r="R63" s="28">
        <v>4</v>
      </c>
      <c r="S63" s="29">
        <v>0</v>
      </c>
      <c r="T63" s="30">
        <v>2</v>
      </c>
      <c r="U63" s="31">
        <v>1</v>
      </c>
      <c r="V63" s="32">
        <v>0</v>
      </c>
      <c r="W63" s="46">
        <v>1</v>
      </c>
      <c r="X63" s="33">
        <v>1</v>
      </c>
      <c r="Y63" s="124">
        <v>8</v>
      </c>
      <c r="Z63" s="125">
        <v>100</v>
      </c>
      <c r="AA63" s="126">
        <v>1</v>
      </c>
      <c r="AB63" s="70">
        <v>6</v>
      </c>
      <c r="AC63" s="71">
        <v>3</v>
      </c>
      <c r="AD63" s="72">
        <v>0</v>
      </c>
      <c r="AE63" s="161">
        <v>0</v>
      </c>
    </row>
    <row r="64" spans="1:31" ht="14.25" customHeight="1" x14ac:dyDescent="0.25">
      <c r="A64" s="80" t="s">
        <v>69</v>
      </c>
      <c r="B64" s="2">
        <v>1747</v>
      </c>
      <c r="C64" s="8">
        <f t="shared" si="0"/>
        <v>3</v>
      </c>
      <c r="D64" s="24">
        <v>15</v>
      </c>
      <c r="E64" s="25">
        <v>2</v>
      </c>
      <c r="F64" s="26">
        <v>0</v>
      </c>
      <c r="G64" s="138">
        <v>9.4447624499141387</v>
      </c>
      <c r="H64" s="139">
        <v>0</v>
      </c>
      <c r="I64" s="156">
        <f t="shared" si="1"/>
        <v>3494</v>
      </c>
      <c r="J64" s="156">
        <f t="shared" si="2"/>
        <v>5241</v>
      </c>
      <c r="K64" s="156">
        <v>2012</v>
      </c>
      <c r="L64" s="139">
        <f t="shared" si="3"/>
        <v>0</v>
      </c>
      <c r="M64" s="140">
        <v>5.0085861476817399</v>
      </c>
      <c r="N64" s="141">
        <v>0</v>
      </c>
      <c r="O64" s="4">
        <v>0</v>
      </c>
      <c r="P64" s="51">
        <v>0</v>
      </c>
      <c r="Q64" s="27">
        <v>9</v>
      </c>
      <c r="R64" s="28">
        <v>0</v>
      </c>
      <c r="S64" s="29">
        <v>0</v>
      </c>
      <c r="T64" s="30">
        <v>2</v>
      </c>
      <c r="U64" s="31">
        <v>0</v>
      </c>
      <c r="V64" s="32">
        <v>0</v>
      </c>
      <c r="W64" s="46">
        <v>1</v>
      </c>
      <c r="X64" s="33">
        <v>1</v>
      </c>
      <c r="Y64" s="124">
        <v>8</v>
      </c>
      <c r="Z64" s="125">
        <v>100</v>
      </c>
      <c r="AA64" s="126">
        <v>1</v>
      </c>
      <c r="AB64" s="70">
        <v>20</v>
      </c>
      <c r="AC64" s="71">
        <v>13</v>
      </c>
      <c r="AD64" s="72">
        <v>0</v>
      </c>
      <c r="AE64" s="161">
        <v>0</v>
      </c>
    </row>
    <row r="65" spans="1:31" ht="14.25" customHeight="1" x14ac:dyDescent="0.25">
      <c r="A65" s="80" t="s">
        <v>70</v>
      </c>
      <c r="B65" s="2">
        <v>241</v>
      </c>
      <c r="C65" s="8">
        <f t="shared" si="0"/>
        <v>1</v>
      </c>
      <c r="D65" s="24">
        <v>4</v>
      </c>
      <c r="E65" s="25">
        <v>1</v>
      </c>
      <c r="F65" s="26">
        <v>0</v>
      </c>
      <c r="G65" s="138">
        <v>0</v>
      </c>
      <c r="H65" s="139">
        <v>0</v>
      </c>
      <c r="I65" s="156">
        <f t="shared" si="1"/>
        <v>482</v>
      </c>
      <c r="J65" s="156">
        <f t="shared" si="2"/>
        <v>723</v>
      </c>
      <c r="K65" s="156">
        <v>1495</v>
      </c>
      <c r="L65" s="139">
        <f t="shared" si="3"/>
        <v>0</v>
      </c>
      <c r="M65" s="140">
        <v>0</v>
      </c>
      <c r="N65" s="141">
        <v>0</v>
      </c>
      <c r="O65" s="4">
        <v>165.97510373443984</v>
      </c>
      <c r="P65" s="51" t="s">
        <v>262</v>
      </c>
      <c r="Q65" s="27">
        <v>4</v>
      </c>
      <c r="R65" s="28">
        <v>3</v>
      </c>
      <c r="S65" s="29">
        <v>0</v>
      </c>
      <c r="T65" s="30">
        <v>1</v>
      </c>
      <c r="U65" s="31">
        <v>1</v>
      </c>
      <c r="V65" s="32">
        <v>1</v>
      </c>
      <c r="W65" s="46">
        <v>0</v>
      </c>
      <c r="X65" s="33" t="s">
        <v>262</v>
      </c>
      <c r="Y65" s="124">
        <v>8</v>
      </c>
      <c r="Z65" s="125">
        <v>0</v>
      </c>
      <c r="AA65" s="126">
        <v>0</v>
      </c>
      <c r="AB65" s="70">
        <v>4</v>
      </c>
      <c r="AC65" s="71">
        <v>0</v>
      </c>
      <c r="AD65" s="72">
        <v>0</v>
      </c>
      <c r="AE65" s="161">
        <v>0</v>
      </c>
    </row>
    <row r="66" spans="1:31" ht="14.25" customHeight="1" x14ac:dyDescent="0.25">
      <c r="A66" s="80" t="s">
        <v>214</v>
      </c>
      <c r="B66" s="2">
        <v>70</v>
      </c>
      <c r="C66" s="8">
        <f t="shared" si="0"/>
        <v>0</v>
      </c>
      <c r="D66" s="24">
        <v>4</v>
      </c>
      <c r="E66" s="25">
        <v>1</v>
      </c>
      <c r="F66" s="26">
        <v>0</v>
      </c>
      <c r="G66" s="138">
        <v>8.6428571428571423</v>
      </c>
      <c r="H66" s="139">
        <v>0</v>
      </c>
      <c r="I66" s="156">
        <f t="shared" si="1"/>
        <v>140</v>
      </c>
      <c r="J66" s="156">
        <f t="shared" si="2"/>
        <v>210</v>
      </c>
      <c r="K66" s="156">
        <v>681</v>
      </c>
      <c r="L66" s="139">
        <f t="shared" si="3"/>
        <v>0</v>
      </c>
      <c r="M66" s="140">
        <v>0</v>
      </c>
      <c r="N66" s="141">
        <v>0</v>
      </c>
      <c r="O66" s="4">
        <v>285.71428571428572</v>
      </c>
      <c r="P66" s="51" t="s">
        <v>262</v>
      </c>
      <c r="Q66" s="27">
        <v>4</v>
      </c>
      <c r="R66" s="28">
        <v>0</v>
      </c>
      <c r="S66" s="29">
        <v>0</v>
      </c>
      <c r="T66" s="30">
        <v>1</v>
      </c>
      <c r="U66" s="31">
        <v>0</v>
      </c>
      <c r="V66" s="32">
        <v>0</v>
      </c>
      <c r="W66" s="46">
        <v>0</v>
      </c>
      <c r="X66" s="33" t="s">
        <v>262</v>
      </c>
      <c r="Y66" s="124">
        <v>8</v>
      </c>
      <c r="Z66" s="125">
        <v>0</v>
      </c>
      <c r="AA66" s="126">
        <v>0</v>
      </c>
      <c r="AB66" s="70">
        <v>4</v>
      </c>
      <c r="AC66" s="71">
        <v>0</v>
      </c>
      <c r="AD66" s="72">
        <v>0</v>
      </c>
      <c r="AE66" s="161">
        <v>0</v>
      </c>
    </row>
    <row r="67" spans="1:31" ht="14.25" customHeight="1" x14ac:dyDescent="0.25">
      <c r="A67" s="80" t="s">
        <v>102</v>
      </c>
      <c r="B67" s="2">
        <v>856</v>
      </c>
      <c r="C67" s="8">
        <f t="shared" si="0"/>
        <v>2</v>
      </c>
      <c r="D67" s="24">
        <v>5</v>
      </c>
      <c r="E67" s="25">
        <v>3</v>
      </c>
      <c r="F67" s="26">
        <v>0</v>
      </c>
      <c r="G67" s="138">
        <v>17.731308411214954</v>
      </c>
      <c r="H67" s="139">
        <v>0</v>
      </c>
      <c r="I67" s="156">
        <f t="shared" si="1"/>
        <v>1712</v>
      </c>
      <c r="J67" s="156">
        <f t="shared" si="2"/>
        <v>2568</v>
      </c>
      <c r="K67" s="156">
        <v>1570</v>
      </c>
      <c r="L67" s="139">
        <f t="shared" si="3"/>
        <v>0</v>
      </c>
      <c r="M67" s="140">
        <v>6.9509345794392523</v>
      </c>
      <c r="N67" s="141">
        <v>0</v>
      </c>
      <c r="O67" s="4">
        <v>40.887850467289717</v>
      </c>
      <c r="P67" s="51" t="s">
        <v>262</v>
      </c>
      <c r="Q67" s="27">
        <v>6</v>
      </c>
      <c r="R67" s="28">
        <v>4</v>
      </c>
      <c r="S67" s="29">
        <v>0</v>
      </c>
      <c r="T67" s="30">
        <v>2</v>
      </c>
      <c r="U67" s="31">
        <v>0</v>
      </c>
      <c r="V67" s="32">
        <v>0</v>
      </c>
      <c r="W67" s="46">
        <v>0</v>
      </c>
      <c r="X67" s="33">
        <v>1</v>
      </c>
      <c r="Y67" s="124">
        <v>8</v>
      </c>
      <c r="Z67" s="125">
        <v>100</v>
      </c>
      <c r="AA67" s="126">
        <v>1</v>
      </c>
      <c r="AB67" s="70">
        <v>6</v>
      </c>
      <c r="AC67" s="71">
        <v>5</v>
      </c>
      <c r="AD67" s="72">
        <v>0</v>
      </c>
      <c r="AE67" s="161">
        <v>0</v>
      </c>
    </row>
    <row r="68" spans="1:31" ht="14.25" customHeight="1" x14ac:dyDescent="0.25">
      <c r="A68" s="80" t="s">
        <v>71</v>
      </c>
      <c r="B68" s="2">
        <v>624</v>
      </c>
      <c r="C68" s="3">
        <f t="shared" si="0"/>
        <v>1</v>
      </c>
      <c r="D68" s="24">
        <v>5</v>
      </c>
      <c r="E68" s="25">
        <v>1</v>
      </c>
      <c r="F68" s="26">
        <v>0</v>
      </c>
      <c r="G68" s="138">
        <v>0</v>
      </c>
      <c r="H68" s="139">
        <v>0</v>
      </c>
      <c r="I68" s="156">
        <f t="shared" si="1"/>
        <v>1248</v>
      </c>
      <c r="J68" s="156">
        <f t="shared" si="2"/>
        <v>1872</v>
      </c>
      <c r="K68" s="156">
        <v>2099</v>
      </c>
      <c r="L68" s="139">
        <f t="shared" si="3"/>
        <v>0</v>
      </c>
      <c r="M68" s="140">
        <v>0</v>
      </c>
      <c r="N68" s="141">
        <v>0</v>
      </c>
      <c r="O68" s="4">
        <v>72.115384615384613</v>
      </c>
      <c r="P68" s="51" t="s">
        <v>262</v>
      </c>
      <c r="Q68" s="27">
        <v>6</v>
      </c>
      <c r="R68" s="28">
        <v>0</v>
      </c>
      <c r="S68" s="29">
        <v>0</v>
      </c>
      <c r="T68" s="30">
        <v>2</v>
      </c>
      <c r="U68" s="31">
        <v>0</v>
      </c>
      <c r="V68" s="32">
        <v>0</v>
      </c>
      <c r="W68" s="46">
        <v>0</v>
      </c>
      <c r="X68" s="33">
        <v>0</v>
      </c>
      <c r="Y68" s="124">
        <v>8</v>
      </c>
      <c r="Z68" s="125">
        <v>100</v>
      </c>
      <c r="AA68" s="126">
        <v>1</v>
      </c>
      <c r="AB68" s="70">
        <v>6</v>
      </c>
      <c r="AC68" s="71">
        <v>0</v>
      </c>
      <c r="AD68" s="72">
        <v>0</v>
      </c>
      <c r="AE68" s="161">
        <v>0</v>
      </c>
    </row>
    <row r="69" spans="1:31" ht="14.25" customHeight="1" thickBot="1" x14ac:dyDescent="0.3">
      <c r="A69" s="80" t="s">
        <v>72</v>
      </c>
      <c r="B69" s="2">
        <v>412</v>
      </c>
      <c r="C69" s="3">
        <f t="shared" si="0"/>
        <v>2</v>
      </c>
      <c r="D69" s="24">
        <v>4</v>
      </c>
      <c r="E69" s="25">
        <v>1</v>
      </c>
      <c r="F69" s="26">
        <v>0</v>
      </c>
      <c r="G69" s="147">
        <v>0</v>
      </c>
      <c r="H69" s="148">
        <v>0</v>
      </c>
      <c r="I69" s="157">
        <f t="shared" si="1"/>
        <v>824</v>
      </c>
      <c r="J69" s="157">
        <f t="shared" si="2"/>
        <v>1236</v>
      </c>
      <c r="K69" s="156">
        <v>1465</v>
      </c>
      <c r="L69" s="139">
        <f t="shared" si="3"/>
        <v>0</v>
      </c>
      <c r="M69" s="145">
        <v>0</v>
      </c>
      <c r="N69" s="141">
        <v>0</v>
      </c>
      <c r="O69" s="4">
        <v>84.951456310679617</v>
      </c>
      <c r="P69" s="51" t="s">
        <v>262</v>
      </c>
      <c r="Q69" s="27">
        <v>4</v>
      </c>
      <c r="R69" s="28">
        <v>0</v>
      </c>
      <c r="S69" s="29">
        <v>0</v>
      </c>
      <c r="T69" s="30">
        <v>1</v>
      </c>
      <c r="U69" s="31">
        <v>0</v>
      </c>
      <c r="V69" s="32">
        <v>0</v>
      </c>
      <c r="W69" s="46">
        <v>1</v>
      </c>
      <c r="X69" s="33" t="s">
        <v>262</v>
      </c>
      <c r="Y69" s="124">
        <v>8</v>
      </c>
      <c r="Z69" s="125">
        <v>100</v>
      </c>
      <c r="AA69" s="126">
        <v>1</v>
      </c>
      <c r="AB69" s="70">
        <v>4</v>
      </c>
      <c r="AC69" s="71">
        <v>0</v>
      </c>
      <c r="AD69" s="72">
        <v>0</v>
      </c>
      <c r="AE69" s="161">
        <v>0</v>
      </c>
    </row>
    <row r="70" spans="1:31" ht="23.25" customHeight="1" thickBot="1" x14ac:dyDescent="0.3">
      <c r="A70" s="1" t="s">
        <v>215</v>
      </c>
      <c r="B70" s="14"/>
      <c r="C70" s="10"/>
      <c r="D70" s="336">
        <f>SUM(F5:F69)</f>
        <v>12</v>
      </c>
      <c r="E70" s="337"/>
      <c r="F70" s="338"/>
      <c r="G70" s="339">
        <f>SUM(H5:H69)</f>
        <v>12</v>
      </c>
      <c r="H70" s="340"/>
      <c r="I70" s="377">
        <f>SUM(L5:L69)</f>
        <v>3</v>
      </c>
      <c r="J70" s="382"/>
      <c r="K70" s="382"/>
      <c r="L70" s="340"/>
      <c r="M70" s="377">
        <f>SUM(N5:N69)</f>
        <v>21</v>
      </c>
      <c r="N70" s="378"/>
      <c r="O70" s="341">
        <f>SUM(P5:P69)</f>
        <v>6</v>
      </c>
      <c r="P70" s="342"/>
      <c r="Q70" s="315">
        <f>SUM(S5:S69)</f>
        <v>25</v>
      </c>
      <c r="R70" s="316"/>
      <c r="S70" s="317"/>
      <c r="T70" s="318">
        <f>SUM(V5:V69)</f>
        <v>12</v>
      </c>
      <c r="U70" s="319"/>
      <c r="V70" s="320"/>
      <c r="W70" s="82">
        <f>SUM(W5:W69)</f>
        <v>29</v>
      </c>
      <c r="X70" s="83">
        <f>SUM(X5:X69)</f>
        <v>23</v>
      </c>
      <c r="Y70" s="365">
        <f>SUM(AA5:AA69)</f>
        <v>56</v>
      </c>
      <c r="Z70" s="366"/>
      <c r="AA70" s="367"/>
      <c r="AB70" s="392">
        <f>SUM(AD5:AD69)</f>
        <v>15</v>
      </c>
      <c r="AC70" s="393"/>
      <c r="AD70" s="394"/>
      <c r="AE70" s="96">
        <f>SUM(AE5:AE69)</f>
        <v>12</v>
      </c>
    </row>
    <row r="71" spans="1:31" ht="23.25" customHeight="1" thickBot="1" x14ac:dyDescent="0.3">
      <c r="A71" s="1" t="s">
        <v>229</v>
      </c>
      <c r="B71" s="14"/>
      <c r="C71" s="10"/>
      <c r="D71" s="322">
        <f>D70/65</f>
        <v>0.18461538461538463</v>
      </c>
      <c r="E71" s="323"/>
      <c r="F71" s="324"/>
      <c r="G71" s="325">
        <f>G70/65</f>
        <v>0.18461538461538463</v>
      </c>
      <c r="H71" s="326"/>
      <c r="I71" s="359">
        <f>I70/65</f>
        <v>4.6153846153846156E-2</v>
      </c>
      <c r="J71" s="361"/>
      <c r="K71" s="361"/>
      <c r="L71" s="326"/>
      <c r="M71" s="359">
        <f>M70/65</f>
        <v>0.32307692307692309</v>
      </c>
      <c r="N71" s="360"/>
      <c r="O71" s="327">
        <f>O70/65</f>
        <v>9.2307692307692313E-2</v>
      </c>
      <c r="P71" s="328"/>
      <c r="Q71" s="329">
        <f>Q70/65</f>
        <v>0.38461538461538464</v>
      </c>
      <c r="R71" s="330"/>
      <c r="S71" s="331"/>
      <c r="T71" s="332">
        <f>T70/65</f>
        <v>0.18461538461538463</v>
      </c>
      <c r="U71" s="333"/>
      <c r="V71" s="334"/>
      <c r="W71" s="76">
        <f>W70/65</f>
        <v>0.44615384615384618</v>
      </c>
      <c r="X71" s="77">
        <f>X70/65</f>
        <v>0.35384615384615387</v>
      </c>
      <c r="Y71" s="369">
        <f>Y70/65</f>
        <v>0.86153846153846159</v>
      </c>
      <c r="Z71" s="370"/>
      <c r="AA71" s="371"/>
      <c r="AB71" s="362">
        <f>AB70/65</f>
        <v>0.23076923076923078</v>
      </c>
      <c r="AC71" s="363"/>
      <c r="AD71" s="364"/>
      <c r="AE71" s="97">
        <f>AE70/65</f>
        <v>0.18461538461538463</v>
      </c>
    </row>
    <row r="72" spans="1:31" x14ac:dyDescent="0.25">
      <c r="A72" t="s">
        <v>265</v>
      </c>
      <c r="B72" s="9"/>
      <c r="C72" s="9"/>
      <c r="D72" s="48"/>
      <c r="E72" s="48"/>
      <c r="F72" s="49"/>
      <c r="G72" s="48"/>
      <c r="H72" s="48"/>
      <c r="I72" s="48"/>
      <c r="J72" s="48"/>
      <c r="K72" s="48"/>
      <c r="L72" s="49"/>
      <c r="M72" s="48"/>
      <c r="N72" s="48"/>
      <c r="O72" s="49"/>
      <c r="P72" s="48"/>
      <c r="Q72" s="78"/>
      <c r="R72" s="49"/>
      <c r="S72" s="49"/>
      <c r="T72" s="49"/>
    </row>
    <row r="73" spans="1:31" x14ac:dyDescent="0.25">
      <c r="A73" t="s">
        <v>270</v>
      </c>
    </row>
  </sheetData>
  <mergeCells count="34">
    <mergeCell ref="AE2:AE4"/>
    <mergeCell ref="M3:N3"/>
    <mergeCell ref="M70:N70"/>
    <mergeCell ref="G2:N2"/>
    <mergeCell ref="I3:L3"/>
    <mergeCell ref="I70:L70"/>
    <mergeCell ref="AB2:AD3"/>
    <mergeCell ref="AB70:AD70"/>
    <mergeCell ref="Q2:S3"/>
    <mergeCell ref="T2:V3"/>
    <mergeCell ref="W2:W4"/>
    <mergeCell ref="X2:X4"/>
    <mergeCell ref="Y2:AA3"/>
    <mergeCell ref="O2:P3"/>
    <mergeCell ref="G3:H3"/>
    <mergeCell ref="AB71:AD71"/>
    <mergeCell ref="Q71:S71"/>
    <mergeCell ref="T71:V71"/>
    <mergeCell ref="Y71:AA71"/>
    <mergeCell ref="Q70:S70"/>
    <mergeCell ref="Y70:AA70"/>
    <mergeCell ref="T70:V70"/>
    <mergeCell ref="O71:P71"/>
    <mergeCell ref="D70:F70"/>
    <mergeCell ref="G70:H70"/>
    <mergeCell ref="O70:P70"/>
    <mergeCell ref="I71:L71"/>
    <mergeCell ref="A2:A4"/>
    <mergeCell ref="B2:B4"/>
    <mergeCell ref="C2:C4"/>
    <mergeCell ref="D2:F3"/>
    <mergeCell ref="M71:N71"/>
    <mergeCell ref="D71:F71"/>
    <mergeCell ref="G71:H71"/>
  </mergeCells>
  <pageMargins left="0.7" right="0.7" top="0.78740157499999996" bottom="0.78740157499999996" header="0.3" footer="0.3"/>
  <pageSetup paperSize="8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1365-1986-4C59-9E1B-4E144EE19324}">
  <sheetPr>
    <pageSetUpPr fitToPage="1"/>
  </sheetPr>
  <dimension ref="A1:I16"/>
  <sheetViews>
    <sheetView workbookViewId="0">
      <selection activeCell="N11" sqref="N11"/>
    </sheetView>
  </sheetViews>
  <sheetFormatPr defaultRowHeight="13.2" x14ac:dyDescent="0.25"/>
  <cols>
    <col min="1" max="1" width="20" customWidth="1"/>
    <col min="2" max="2" width="8.109375" bestFit="1" customWidth="1"/>
    <col min="3" max="3" width="13.33203125" style="171" bestFit="1" customWidth="1"/>
    <col min="4" max="5" width="8.6640625" bestFit="1" customWidth="1"/>
    <col min="6" max="8" width="9.6640625" bestFit="1" customWidth="1"/>
    <col min="9" max="9" width="10.88671875" bestFit="1" customWidth="1"/>
  </cols>
  <sheetData>
    <row r="1" spans="1:9" ht="36" customHeight="1" thickBot="1" x14ac:dyDescent="0.3">
      <c r="A1" s="398" t="s">
        <v>273</v>
      </c>
      <c r="B1" s="399"/>
      <c r="C1" s="399"/>
      <c r="D1" s="399"/>
      <c r="E1" s="399"/>
      <c r="F1" s="399"/>
      <c r="G1" s="399"/>
      <c r="H1" s="399"/>
      <c r="I1" s="400"/>
    </row>
    <row r="2" spans="1:9" ht="30" customHeight="1" thickBot="1" x14ac:dyDescent="0.3">
      <c r="A2" s="162" t="s">
        <v>274</v>
      </c>
      <c r="B2" s="166">
        <v>1</v>
      </c>
      <c r="C2" s="167">
        <v>2</v>
      </c>
      <c r="D2" s="166">
        <v>3</v>
      </c>
      <c r="E2" s="166">
        <v>4</v>
      </c>
      <c r="F2" s="166">
        <v>5</v>
      </c>
      <c r="G2" s="166">
        <v>6</v>
      </c>
      <c r="H2" s="166">
        <v>7</v>
      </c>
      <c r="I2" s="166">
        <v>8</v>
      </c>
    </row>
    <row r="3" spans="1:9" ht="30" customHeight="1" thickBot="1" x14ac:dyDescent="0.3">
      <c r="A3" s="162" t="s">
        <v>0</v>
      </c>
      <c r="B3" s="163" t="s">
        <v>275</v>
      </c>
      <c r="C3" s="168" t="s">
        <v>276</v>
      </c>
      <c r="D3" s="163" t="s">
        <v>277</v>
      </c>
      <c r="E3" s="163" t="s">
        <v>278</v>
      </c>
      <c r="F3" s="163" t="s">
        <v>279</v>
      </c>
      <c r="G3" s="163" t="s">
        <v>280</v>
      </c>
      <c r="H3" s="163" t="s">
        <v>281</v>
      </c>
      <c r="I3" s="163" t="s">
        <v>282</v>
      </c>
    </row>
    <row r="4" spans="1:9" ht="30" customHeight="1" thickBot="1" x14ac:dyDescent="0.3">
      <c r="A4" s="162" t="s">
        <v>283</v>
      </c>
      <c r="B4" s="164" t="s">
        <v>284</v>
      </c>
      <c r="C4" s="174" t="s">
        <v>333</v>
      </c>
      <c r="D4" s="173" t="s">
        <v>285</v>
      </c>
      <c r="E4" s="164" t="s">
        <v>286</v>
      </c>
      <c r="F4" s="164" t="s">
        <v>287</v>
      </c>
      <c r="G4" s="164" t="s">
        <v>288</v>
      </c>
      <c r="H4" s="164" t="s">
        <v>289</v>
      </c>
      <c r="I4" s="164" t="s">
        <v>290</v>
      </c>
    </row>
    <row r="5" spans="1:9" ht="30" customHeight="1" thickBot="1" x14ac:dyDescent="0.3">
      <c r="A5" s="162" t="s">
        <v>7</v>
      </c>
      <c r="B5" s="395" t="s">
        <v>291</v>
      </c>
      <c r="C5" s="396"/>
      <c r="D5" s="396"/>
      <c r="E5" s="396"/>
      <c r="F5" s="396"/>
      <c r="G5" s="396"/>
      <c r="H5" s="396"/>
      <c r="I5" s="397"/>
    </row>
    <row r="6" spans="1:9" ht="30" customHeight="1" thickBot="1" x14ac:dyDescent="0.3">
      <c r="A6" s="162" t="s">
        <v>252</v>
      </c>
      <c r="B6" s="401" t="s">
        <v>329</v>
      </c>
      <c r="C6" s="402"/>
      <c r="D6" s="402"/>
      <c r="E6" s="402"/>
      <c r="F6" s="402"/>
      <c r="G6" s="402"/>
      <c r="H6" s="402"/>
      <c r="I6" s="403"/>
    </row>
    <row r="7" spans="1:9" ht="30" customHeight="1" thickBot="1" x14ac:dyDescent="0.3">
      <c r="A7" s="162" t="s">
        <v>292</v>
      </c>
      <c r="B7" s="395" t="s">
        <v>328</v>
      </c>
      <c r="C7" s="396"/>
      <c r="D7" s="396"/>
      <c r="E7" s="396"/>
      <c r="F7" s="396"/>
      <c r="G7" s="396"/>
      <c r="H7" s="396"/>
      <c r="I7" s="397"/>
    </row>
    <row r="8" spans="1:9" ht="30" customHeight="1" thickBot="1" x14ac:dyDescent="0.3">
      <c r="A8" s="162" t="s">
        <v>293</v>
      </c>
      <c r="B8" s="401" t="s">
        <v>294</v>
      </c>
      <c r="C8" s="403"/>
      <c r="D8" s="401" t="s">
        <v>334</v>
      </c>
      <c r="E8" s="402"/>
      <c r="F8" s="402"/>
      <c r="G8" s="402"/>
      <c r="H8" s="402"/>
      <c r="I8" s="403"/>
    </row>
    <row r="9" spans="1:9" ht="30" customHeight="1" thickBot="1" x14ac:dyDescent="0.3">
      <c r="A9" s="162" t="s">
        <v>295</v>
      </c>
      <c r="B9" s="165" t="s">
        <v>296</v>
      </c>
      <c r="C9" s="170" t="s">
        <v>297</v>
      </c>
      <c r="D9" s="165" t="s">
        <v>298</v>
      </c>
      <c r="E9" s="165" t="s">
        <v>299</v>
      </c>
      <c r="F9" s="165" t="s">
        <v>300</v>
      </c>
      <c r="G9" s="165" t="s">
        <v>301</v>
      </c>
      <c r="H9" s="165" t="s">
        <v>302</v>
      </c>
      <c r="I9" s="165" t="s">
        <v>303</v>
      </c>
    </row>
    <row r="10" spans="1:9" ht="30" customHeight="1" thickBot="1" x14ac:dyDescent="0.3">
      <c r="A10" s="162" t="s">
        <v>304</v>
      </c>
      <c r="B10" s="164" t="s">
        <v>305</v>
      </c>
      <c r="C10" s="169">
        <v>2</v>
      </c>
      <c r="D10" s="164" t="s">
        <v>306</v>
      </c>
      <c r="E10" s="164" t="s">
        <v>307</v>
      </c>
      <c r="F10" s="164" t="s">
        <v>308</v>
      </c>
      <c r="G10" s="164" t="s">
        <v>309</v>
      </c>
      <c r="H10" s="164" t="s">
        <v>310</v>
      </c>
      <c r="I10" s="164" t="s">
        <v>311</v>
      </c>
    </row>
    <row r="11" spans="1:9" ht="30" customHeight="1" thickBot="1" x14ac:dyDescent="0.3">
      <c r="A11" s="162" t="s">
        <v>312</v>
      </c>
      <c r="B11" s="395" t="s">
        <v>313</v>
      </c>
      <c r="C11" s="396"/>
      <c r="D11" s="396"/>
      <c r="E11" s="396"/>
      <c r="F11" s="396"/>
      <c r="G11" s="396"/>
      <c r="H11" s="396"/>
      <c r="I11" s="397"/>
    </row>
    <row r="12" spans="1:9" ht="30" customHeight="1" thickBot="1" x14ac:dyDescent="0.3">
      <c r="A12" s="162" t="s">
        <v>4</v>
      </c>
      <c r="B12" s="164" t="s">
        <v>314</v>
      </c>
      <c r="C12" s="401" t="s">
        <v>313</v>
      </c>
      <c r="D12" s="402"/>
      <c r="E12" s="402"/>
      <c r="F12" s="402"/>
      <c r="G12" s="402"/>
      <c r="H12" s="402"/>
      <c r="I12" s="403"/>
    </row>
    <row r="13" spans="1:9" ht="30" customHeight="1" x14ac:dyDescent="0.25">
      <c r="A13" s="404" t="s">
        <v>315</v>
      </c>
      <c r="B13" s="406" t="s">
        <v>316</v>
      </c>
      <c r="C13" s="407"/>
      <c r="D13" s="407"/>
      <c r="E13" s="407"/>
      <c r="F13" s="407"/>
      <c r="G13" s="407"/>
      <c r="H13" s="407"/>
      <c r="I13" s="408"/>
    </row>
    <row r="14" spans="1:9" ht="30" customHeight="1" thickBot="1" x14ac:dyDescent="0.3">
      <c r="A14" s="405"/>
      <c r="B14" s="409" t="s">
        <v>317</v>
      </c>
      <c r="C14" s="410"/>
      <c r="D14" s="410"/>
      <c r="E14" s="410"/>
      <c r="F14" s="410"/>
      <c r="G14" s="410"/>
      <c r="H14" s="410"/>
      <c r="I14" s="411"/>
    </row>
    <row r="15" spans="1:9" ht="30" customHeight="1" thickBot="1" x14ac:dyDescent="0.3">
      <c r="A15" s="162" t="s">
        <v>318</v>
      </c>
      <c r="B15" s="164" t="s">
        <v>319</v>
      </c>
      <c r="C15" s="175" t="s">
        <v>332</v>
      </c>
      <c r="D15" s="164" t="s">
        <v>320</v>
      </c>
      <c r="E15" s="164" t="s">
        <v>321</v>
      </c>
      <c r="F15" s="164" t="s">
        <v>322</v>
      </c>
      <c r="G15" s="164" t="s">
        <v>323</v>
      </c>
      <c r="H15" s="164" t="s">
        <v>324</v>
      </c>
      <c r="I15" s="164" t="s">
        <v>325</v>
      </c>
    </row>
    <row r="16" spans="1:9" ht="30" customHeight="1" thickBot="1" x14ac:dyDescent="0.3">
      <c r="A16" s="162" t="s">
        <v>327</v>
      </c>
      <c r="B16" s="395" t="s">
        <v>326</v>
      </c>
      <c r="C16" s="396"/>
      <c r="D16" s="396"/>
      <c r="E16" s="396"/>
      <c r="F16" s="396"/>
      <c r="G16" s="396"/>
      <c r="H16" s="396"/>
      <c r="I16" s="397"/>
    </row>
  </sheetData>
  <mergeCells count="12">
    <mergeCell ref="B16:I16"/>
    <mergeCell ref="A1:I1"/>
    <mergeCell ref="B5:I5"/>
    <mergeCell ref="B6:I6"/>
    <mergeCell ref="B7:I7"/>
    <mergeCell ref="B8:C8"/>
    <mergeCell ref="D8:I8"/>
    <mergeCell ref="B11:I11"/>
    <mergeCell ref="C12:I12"/>
    <mergeCell ref="A13:A14"/>
    <mergeCell ref="B13:I13"/>
    <mergeCell ref="B14:I14"/>
  </mergeCells>
  <pageMargins left="0.7" right="0.7" top="0.78740157499999996" bottom="0.78740157499999996" header="0.3" footer="0.3"/>
  <pageSetup paperSize="8" orientation="landscape" r:id="rId1"/>
  <ignoredErrors>
    <ignoredError sqref="C4 C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2025 podle typu knihoven</vt:lpstr>
      <vt:lpstr>2025 podle okresů</vt:lpstr>
      <vt:lpstr>2024-2025 srovnání</vt:lpstr>
      <vt:lpstr>Českolipsko</vt:lpstr>
      <vt:lpstr>Jablonecko</vt:lpstr>
      <vt:lpstr>Liberecko</vt:lpstr>
      <vt:lpstr>Semilsko</vt:lpstr>
      <vt:lpstr>Indikátory plnění standardů</vt:lpstr>
      <vt:lpstr>'Indikátory plnění standardů'!_Hlk163211437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2026-03-26T12:53:19Z</cp:lastPrinted>
  <dcterms:created xsi:type="dcterms:W3CDTF">2012-08-03T11:27:03Z</dcterms:created>
  <dcterms:modified xsi:type="dcterms:W3CDTF">2026-04-19T15:51:57Z</dcterms:modified>
</cp:coreProperties>
</file>