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OČENKY\Ročenka kraj za rok 2020\"/>
    </mc:Choice>
  </mc:AlternateContent>
  <bookViews>
    <workbookView xWindow="0" yWindow="0" windowWidth="15360" windowHeight="7650"/>
  </bookViews>
  <sheets>
    <sheet name="Sumář 2020 podle typu knihoven" sheetId="18" r:id="rId1"/>
    <sheet name="Sumář 2020 podle oblastí" sheetId="19" r:id="rId2"/>
    <sheet name="Českolipsko" sheetId="11" r:id="rId3"/>
    <sheet name="Jablonecko" sheetId="15" r:id="rId4"/>
    <sheet name="Liberecko" sheetId="16" r:id="rId5"/>
    <sheet name="Semilsko" sheetId="14" r:id="rId6"/>
    <sheet name="Vysvětlivky" sheetId="13" r:id="rId7"/>
  </sheets>
  <calcPr calcId="162913"/>
</workbook>
</file>

<file path=xl/calcChain.xml><?xml version="1.0" encoding="utf-8"?>
<calcChain xmlns="http://schemas.openxmlformats.org/spreadsheetml/2006/main">
  <c r="V19" i="18" l="1"/>
  <c r="U19" i="18"/>
  <c r="T19" i="18"/>
  <c r="Q19" i="18"/>
  <c r="N19" i="18"/>
  <c r="L19" i="18"/>
  <c r="J19" i="18"/>
  <c r="H19" i="18"/>
  <c r="F19" i="18"/>
  <c r="C19" i="18"/>
  <c r="C48" i="14" l="1"/>
  <c r="C51" i="14"/>
  <c r="C52" i="14"/>
  <c r="C53" i="14"/>
  <c r="C56" i="14"/>
  <c r="C57" i="14"/>
  <c r="C58" i="14"/>
  <c r="C61" i="14"/>
  <c r="C62" i="14"/>
  <c r="C63" i="14"/>
  <c r="C64" i="14"/>
  <c r="C65" i="14"/>
  <c r="C66" i="14"/>
  <c r="C67" i="14"/>
  <c r="C68" i="14"/>
  <c r="C69" i="14"/>
  <c r="C60" i="14"/>
  <c r="C55" i="14"/>
  <c r="C50" i="14"/>
  <c r="C47" i="14"/>
  <c r="C35" i="14"/>
  <c r="C36" i="14"/>
  <c r="C37" i="14"/>
  <c r="C38" i="14"/>
  <c r="C39" i="14"/>
  <c r="C40" i="14"/>
  <c r="C41" i="14"/>
  <c r="C42" i="14"/>
  <c r="C43" i="14"/>
  <c r="C44" i="14"/>
  <c r="C45" i="14"/>
  <c r="C30" i="14"/>
  <c r="C31" i="14"/>
  <c r="C32" i="14"/>
  <c r="C34" i="14"/>
  <c r="C29" i="14"/>
  <c r="C27" i="14"/>
  <c r="C18" i="14"/>
  <c r="C19" i="14"/>
  <c r="C20" i="14"/>
  <c r="C21" i="14"/>
  <c r="C22" i="14"/>
  <c r="C23" i="14"/>
  <c r="C24" i="14"/>
  <c r="C25" i="14"/>
  <c r="C17" i="14"/>
  <c r="C15" i="14"/>
  <c r="C14" i="14"/>
  <c r="C59" i="14"/>
  <c r="C54" i="14"/>
  <c r="C49" i="14"/>
  <c r="C46" i="14"/>
  <c r="C33" i="14"/>
  <c r="C28" i="14"/>
  <c r="C26" i="14"/>
  <c r="C16" i="14"/>
  <c r="C58" i="16"/>
  <c r="C59" i="16"/>
  <c r="C60" i="16"/>
  <c r="C61" i="16"/>
  <c r="C57" i="16"/>
  <c r="C53" i="16"/>
  <c r="C54" i="16"/>
  <c r="C52" i="16"/>
  <c r="C48" i="16"/>
  <c r="C49" i="16"/>
  <c r="C50" i="16"/>
  <c r="C47" i="16"/>
  <c r="C43" i="16"/>
  <c r="C44" i="16"/>
  <c r="C45" i="16"/>
  <c r="C42" i="16"/>
  <c r="C56" i="16"/>
  <c r="C55" i="16"/>
  <c r="C51" i="16"/>
  <c r="C46" i="16"/>
  <c r="C41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18" i="16"/>
  <c r="C17" i="16"/>
  <c r="C16" i="16"/>
  <c r="C6" i="14"/>
  <c r="C7" i="14"/>
  <c r="C8" i="14"/>
  <c r="C9" i="14"/>
  <c r="C10" i="14"/>
  <c r="C11" i="14"/>
  <c r="C12" i="14"/>
  <c r="C13" i="14"/>
  <c r="C5" i="14"/>
  <c r="C6" i="11" l="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5" i="11"/>
  <c r="M49" i="11"/>
  <c r="M39" i="15"/>
  <c r="C6" i="16"/>
  <c r="C7" i="16"/>
  <c r="C8" i="16"/>
  <c r="C9" i="16"/>
  <c r="C10" i="16"/>
  <c r="C11" i="16"/>
  <c r="C12" i="16"/>
  <c r="C13" i="16"/>
  <c r="C14" i="16"/>
  <c r="C15" i="16"/>
  <c r="C5" i="16"/>
  <c r="U62" i="16" l="1"/>
  <c r="V39" i="15" l="1"/>
  <c r="C8" i="19" l="1"/>
  <c r="C9" i="19" s="1"/>
  <c r="V8" i="19" l="1"/>
  <c r="V9" i="19" s="1"/>
  <c r="U8" i="19"/>
  <c r="U9" i="19" s="1"/>
  <c r="T8" i="19"/>
  <c r="T9" i="19" s="1"/>
  <c r="Q8" i="19"/>
  <c r="Q9" i="19" s="1"/>
  <c r="N8" i="19"/>
  <c r="N9" i="19" s="1"/>
  <c r="L8" i="19"/>
  <c r="L9" i="19" s="1"/>
  <c r="J8" i="19"/>
  <c r="J9" i="19" s="1"/>
  <c r="H8" i="19"/>
  <c r="H9" i="19" s="1"/>
  <c r="F8" i="19"/>
  <c r="F9" i="19" s="1"/>
  <c r="V28" i="18"/>
  <c r="V29" i="18" s="1"/>
  <c r="U28" i="18"/>
  <c r="U29" i="18" s="1"/>
  <c r="T28" i="18"/>
  <c r="T29" i="18" s="1"/>
  <c r="Q28" i="18"/>
  <c r="Q29" i="18" s="1"/>
  <c r="N28" i="18"/>
  <c r="N29" i="18" s="1"/>
  <c r="L28" i="18"/>
  <c r="L29" i="18" s="1"/>
  <c r="J28" i="18"/>
  <c r="J29" i="18" s="1"/>
  <c r="H28" i="18"/>
  <c r="H29" i="18" s="1"/>
  <c r="F28" i="18"/>
  <c r="F29" i="18" s="1"/>
  <c r="C28" i="18"/>
  <c r="C29" i="18" s="1"/>
  <c r="V18" i="18"/>
  <c r="U18" i="18"/>
  <c r="T18" i="18"/>
  <c r="Q18" i="18"/>
  <c r="N18" i="18"/>
  <c r="L18" i="18"/>
  <c r="J18" i="18"/>
  <c r="H18" i="18"/>
  <c r="F18" i="18"/>
  <c r="C18" i="18"/>
  <c r="V62" i="16" l="1"/>
  <c r="M62" i="16"/>
  <c r="V63" i="16"/>
  <c r="M63" i="16"/>
  <c r="M50" i="11" l="1"/>
  <c r="U39" i="15" l="1"/>
  <c r="U40" i="15"/>
  <c r="M40" i="15"/>
  <c r="D40" i="15"/>
  <c r="V8" i="18" l="1"/>
  <c r="V9" i="18" s="1"/>
  <c r="U8" i="18"/>
  <c r="U9" i="18" s="1"/>
  <c r="T8" i="18"/>
  <c r="T9" i="18" s="1"/>
  <c r="Q8" i="18"/>
  <c r="Q9" i="18" s="1"/>
  <c r="N8" i="18"/>
  <c r="N9" i="18" s="1"/>
  <c r="L8" i="18"/>
  <c r="L9" i="18" s="1"/>
  <c r="J8" i="18"/>
  <c r="J9" i="18" s="1"/>
  <c r="H8" i="18"/>
  <c r="H9" i="18" s="1"/>
  <c r="F8" i="18"/>
  <c r="F9" i="18" s="1"/>
  <c r="C8" i="18"/>
  <c r="C9" i="18" s="1"/>
  <c r="V49" i="11"/>
  <c r="V50" i="11" s="1"/>
  <c r="U49" i="11"/>
  <c r="U50" i="11" s="1"/>
  <c r="G49" i="11"/>
  <c r="G50" i="11" s="1"/>
  <c r="D49" i="11"/>
  <c r="D50" i="11" s="1"/>
  <c r="W62" i="16" l="1"/>
  <c r="W63" i="16" s="1"/>
  <c r="R62" i="16"/>
  <c r="R63" i="16" s="1"/>
  <c r="O62" i="16"/>
  <c r="O63" i="16" s="1"/>
  <c r="K62" i="16"/>
  <c r="K63" i="16" s="1"/>
  <c r="I62" i="16"/>
  <c r="I63" i="16" s="1"/>
  <c r="G62" i="16"/>
  <c r="G63" i="16" s="1"/>
  <c r="D62" i="16"/>
  <c r="D63" i="16" s="1"/>
  <c r="W39" i="15"/>
  <c r="W40" i="15" s="1"/>
  <c r="R39" i="15"/>
  <c r="R40" i="15" s="1"/>
  <c r="O39" i="15"/>
  <c r="O40" i="15" s="1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5" i="15"/>
  <c r="K39" i="15"/>
  <c r="K40" i="15" s="1"/>
  <c r="I39" i="15"/>
  <c r="I40" i="15" s="1"/>
  <c r="G39" i="15"/>
  <c r="G40" i="15" s="1"/>
  <c r="D39" i="15"/>
  <c r="W49" i="11" l="1"/>
  <c r="W50" i="11" s="1"/>
  <c r="R49" i="11"/>
  <c r="R50" i="11" s="1"/>
  <c r="O49" i="11"/>
  <c r="O50" i="11" s="1"/>
  <c r="K49" i="11"/>
  <c r="K50" i="11" s="1"/>
  <c r="I49" i="11"/>
  <c r="I50" i="11" s="1"/>
  <c r="V40" i="15"/>
  <c r="U63" i="16"/>
  <c r="W70" i="14" l="1"/>
  <c r="W71" i="14" s="1"/>
  <c r="R70" i="14"/>
  <c r="R71" i="14" s="1"/>
  <c r="O70" i="14" l="1"/>
  <c r="O71" i="14" s="1"/>
  <c r="U70" i="14"/>
  <c r="U71" i="14" s="1"/>
  <c r="V70" i="14"/>
  <c r="V71" i="14" s="1"/>
  <c r="I70" i="14" l="1"/>
  <c r="I71" i="14" s="1"/>
  <c r="M70" i="14" l="1"/>
  <c r="M71" i="14" s="1"/>
  <c r="K70" i="14"/>
  <c r="K71" i="14" s="1"/>
  <c r="D70" i="14" l="1"/>
  <c r="D71" i="14" s="1"/>
  <c r="G70" i="14"/>
  <c r="G71" i="14" s="1"/>
</calcChain>
</file>

<file path=xl/sharedStrings.xml><?xml version="1.0" encoding="utf-8"?>
<sst xmlns="http://schemas.openxmlformats.org/spreadsheetml/2006/main" count="567" uniqueCount="262">
  <si>
    <t>Počet obyvatel</t>
  </si>
  <si>
    <t>Provozní doba</t>
  </si>
  <si>
    <t>Knihovní fond</t>
  </si>
  <si>
    <t>Přístup k internetu</t>
  </si>
  <si>
    <t>Katalog na internetu</t>
  </si>
  <si>
    <t>Standard</t>
  </si>
  <si>
    <t>Dosahuje minima ano/ne</t>
  </si>
  <si>
    <t>Náklady na knihovní fond</t>
  </si>
  <si>
    <t>% obměny knihovního fondu</t>
  </si>
  <si>
    <t>Skutečnost</t>
  </si>
  <si>
    <t>Alšovice</t>
  </si>
  <si>
    <t>Bratříkov</t>
  </si>
  <si>
    <t>Držkov</t>
  </si>
  <si>
    <t>Frýdštejn</t>
  </si>
  <si>
    <t>Huť</t>
  </si>
  <si>
    <t>Janov nad Nisou</t>
  </si>
  <si>
    <t>Josefův Důl</t>
  </si>
  <si>
    <t>Koberovy</t>
  </si>
  <si>
    <t>Líšný</t>
  </si>
  <si>
    <t>Loužnice</t>
  </si>
  <si>
    <t>Malá Skála</t>
  </si>
  <si>
    <t>Maršovice</t>
  </si>
  <si>
    <t>Radčice</t>
  </si>
  <si>
    <t>Rádlo</t>
  </si>
  <si>
    <t>Skuhrov</t>
  </si>
  <si>
    <t>Vlastiboř</t>
  </si>
  <si>
    <t>Zásada</t>
  </si>
  <si>
    <t>Zlatá Olešnice</t>
  </si>
  <si>
    <t>Bělá u Turnova</t>
  </si>
  <si>
    <t>Benešov</t>
  </si>
  <si>
    <t>Bozkov</t>
  </si>
  <si>
    <t>Bradlecká Lhota</t>
  </si>
  <si>
    <t>Bukovina</t>
  </si>
  <si>
    <t>Čistá u Horek</t>
  </si>
  <si>
    <t>Dolní Štěpanice</t>
  </si>
  <si>
    <t>Hnanice</t>
  </si>
  <si>
    <t>Horní Branná</t>
  </si>
  <si>
    <t>Chuchelna</t>
  </si>
  <si>
    <t>Jesenný</t>
  </si>
  <si>
    <t>Karlovice</t>
  </si>
  <si>
    <t>Klokočí</t>
  </si>
  <si>
    <t>Košťálov</t>
  </si>
  <si>
    <t>Kruh</t>
  </si>
  <si>
    <t>Ktová</t>
  </si>
  <si>
    <t>Levínská Olešnice</t>
  </si>
  <si>
    <t>Libštát</t>
  </si>
  <si>
    <t>Loktuše</t>
  </si>
  <si>
    <t>Loučky</t>
  </si>
  <si>
    <t>Loukov</t>
  </si>
  <si>
    <t>Martinice</t>
  </si>
  <si>
    <t>Modřišice</t>
  </si>
  <si>
    <t>Mříčná</t>
  </si>
  <si>
    <t>Ohrazenice</t>
  </si>
  <si>
    <t>Olešnice</t>
  </si>
  <si>
    <t>Peřimov</t>
  </si>
  <si>
    <t>Poniklá</t>
  </si>
  <si>
    <t>Přepeře</t>
  </si>
  <si>
    <t>Příkrý</t>
  </si>
  <si>
    <t>Rakousy</t>
  </si>
  <si>
    <t>Roudnice</t>
  </si>
  <si>
    <t>Roztoky u Semil</t>
  </si>
  <si>
    <t>Slaná</t>
  </si>
  <si>
    <t>Smrčí</t>
  </si>
  <si>
    <t>Stružinec</t>
  </si>
  <si>
    <t>Studenec</t>
  </si>
  <si>
    <t>Svojek</t>
  </si>
  <si>
    <t>Syřenov</t>
  </si>
  <si>
    <t>Tatobity</t>
  </si>
  <si>
    <t>Valteřice</t>
  </si>
  <si>
    <t>Vesec</t>
  </si>
  <si>
    <t>Veselá</t>
  </si>
  <si>
    <t>Všeň</t>
  </si>
  <si>
    <t>Vyskeř</t>
  </si>
  <si>
    <t>Desná</t>
  </si>
  <si>
    <t>Smržovka</t>
  </si>
  <si>
    <t>Tanvald</t>
  </si>
  <si>
    <t>Velké Hamry</t>
  </si>
  <si>
    <t>Železný Brod</t>
  </si>
  <si>
    <t>Harrachov</t>
  </si>
  <si>
    <t>Jilemnice</t>
  </si>
  <si>
    <t>Turnov</t>
  </si>
  <si>
    <t>Standard - doporučené minimum hodin týdně</t>
  </si>
  <si>
    <t>Plavy</t>
  </si>
  <si>
    <t>% KF ve volném výběru</t>
  </si>
  <si>
    <t>% KF ve volném výběru - 
standard 75%</t>
  </si>
  <si>
    <t xml:space="preserve">Studijní místa pro uživatele
</t>
  </si>
  <si>
    <r>
      <t>Plocha knihovny 
na 1000 obyvatel  -
standard 60m</t>
    </r>
    <r>
      <rPr>
        <b/>
        <sz val="10"/>
        <color theme="1"/>
        <rFont val="Calibri"/>
        <family val="2"/>
        <charset val="238"/>
      </rPr>
      <t>²</t>
    </r>
  </si>
  <si>
    <t>Webová prezentace
ano-1/ne-0</t>
  </si>
  <si>
    <t>Katalog na internetu
ano-1/ne-0</t>
  </si>
  <si>
    <t>Knihovna</t>
  </si>
  <si>
    <t>Náklady na knihovní fond - standard 
30-45 Kč/1 obyv.</t>
  </si>
  <si>
    <t>Jenišovice</t>
  </si>
  <si>
    <t>Jílové u Držkova</t>
  </si>
  <si>
    <t>Jistebsko/Krásná</t>
  </si>
  <si>
    <t>Kořenov</t>
  </si>
  <si>
    <t>Nová Ves nad Nisou</t>
  </si>
  <si>
    <t>Bělá</t>
  </si>
  <si>
    <t>Benecko (Mrklov)</t>
  </si>
  <si>
    <t>Bystrá nad Jizerou</t>
  </si>
  <si>
    <t>Horka u Staré Paky</t>
  </si>
  <si>
    <t>Hrubá Skála</t>
  </si>
  <si>
    <t>Jestřabí v Krkonoších</t>
  </si>
  <si>
    <t>Kundratice</t>
  </si>
  <si>
    <t>Nová Ves nad Popelkou</t>
  </si>
  <si>
    <t>Roztoky u Jilemnice</t>
  </si>
  <si>
    <t>Víchová nad Jizerou</t>
  </si>
  <si>
    <t>Žandov</t>
  </si>
  <si>
    <t>Zákupy</t>
  </si>
  <si>
    <t>Zahrádky</t>
  </si>
  <si>
    <t>Volfartice</t>
  </si>
  <si>
    <t>Velký Valtinov</t>
  </si>
  <si>
    <t>Tuhaň</t>
  </si>
  <si>
    <t>Tachov</t>
  </si>
  <si>
    <t>Svor</t>
  </si>
  <si>
    <t>Svojkov</t>
  </si>
  <si>
    <t>Stvolínky</t>
  </si>
  <si>
    <t>Stružnice</t>
  </si>
  <si>
    <t>Sosnová</t>
  </si>
  <si>
    <t>Slunečná</t>
  </si>
  <si>
    <t>Sloup v Čechách</t>
  </si>
  <si>
    <t>Skalice</t>
  </si>
  <si>
    <t>Prysk</t>
  </si>
  <si>
    <t>Provodín</t>
  </si>
  <si>
    <t>Polevsko</t>
  </si>
  <si>
    <t>Pertoltice pod Ralskem</t>
  </si>
  <si>
    <t>Okrouhlá</t>
  </si>
  <si>
    <t>Okna</t>
  </si>
  <si>
    <t>Nový Oldřichov</t>
  </si>
  <si>
    <t>Noviny pod Ralskem</t>
  </si>
  <si>
    <t>Mařenice</t>
  </si>
  <si>
    <t>Kuřívody</t>
  </si>
  <si>
    <t>Kravaře</t>
  </si>
  <si>
    <t>Jestřebí</t>
  </si>
  <si>
    <t>Chlum</t>
  </si>
  <si>
    <t>Horní Police</t>
  </si>
  <si>
    <t>Holany</t>
  </si>
  <si>
    <t>Dubnice</t>
  </si>
  <si>
    <t>Dubá</t>
  </si>
  <si>
    <t>Deštná</t>
  </si>
  <si>
    <t>Břevniště</t>
  </si>
  <si>
    <t>Brniště</t>
  </si>
  <si>
    <t>Bezděz</t>
  </si>
  <si>
    <t>Stráž pod Ralskem</t>
  </si>
  <si>
    <t>Nový Bor</t>
  </si>
  <si>
    <t>Mimoň</t>
  </si>
  <si>
    <t>Kamenický Šenov</t>
  </si>
  <si>
    <t>Doksy</t>
  </si>
  <si>
    <t>Cvikov</t>
  </si>
  <si>
    <t>Žďárek</t>
  </si>
  <si>
    <t>Zdislava</t>
  </si>
  <si>
    <t>Všelibice</t>
  </si>
  <si>
    <t>Vlastibořice</t>
  </si>
  <si>
    <t>Vítkov</t>
  </si>
  <si>
    <t>Višňová</t>
  </si>
  <si>
    <t>Šimonovice</t>
  </si>
  <si>
    <t>Svijany</t>
  </si>
  <si>
    <t>Svijanský Újezd</t>
  </si>
  <si>
    <t>Světlá p. J. - Hodky</t>
  </si>
  <si>
    <t>Stráž nad Nisou</t>
  </si>
  <si>
    <t>Soběslavice</t>
  </si>
  <si>
    <t>Rynoltice</t>
  </si>
  <si>
    <t>Rozstání</t>
  </si>
  <si>
    <t>Radimovice</t>
  </si>
  <si>
    <t>Příšovice</t>
  </si>
  <si>
    <t>Proseč p. J.</t>
  </si>
  <si>
    <t>Pertoltice</t>
  </si>
  <si>
    <t>Pěnčín</t>
  </si>
  <si>
    <t>Paceřice</t>
  </si>
  <si>
    <t>Osečná</t>
  </si>
  <si>
    <t>Oldřichov v Hájích</t>
  </si>
  <si>
    <t>Nová Ves</t>
  </si>
  <si>
    <t>Lažany</t>
  </si>
  <si>
    <t>Lázně Libverda</t>
  </si>
  <si>
    <t>Kunratice</t>
  </si>
  <si>
    <t>Křižany</t>
  </si>
  <si>
    <t>Kryštofovo Údolí</t>
  </si>
  <si>
    <t>Krásný Les</t>
  </si>
  <si>
    <t>Kobyly</t>
  </si>
  <si>
    <t>Jeřmanice</t>
  </si>
  <si>
    <t>Janův Důl</t>
  </si>
  <si>
    <t>Horní Řasnice</t>
  </si>
  <si>
    <t>Hlavice</t>
  </si>
  <si>
    <t>Heřmanice</t>
  </si>
  <si>
    <t>Habartice</t>
  </si>
  <si>
    <t>Dolní Řasnice</t>
  </si>
  <si>
    <t>Dlouhý Most</t>
  </si>
  <si>
    <t>Dětřichov</t>
  </si>
  <si>
    <t>Černousy</t>
  </si>
  <si>
    <t>Bulovka</t>
  </si>
  <si>
    <t>Bílý Potok</t>
  </si>
  <si>
    <t>Bílý Kostel</t>
  </si>
  <si>
    <t>Bílá</t>
  </si>
  <si>
    <t>Raspenava</t>
  </si>
  <si>
    <t>Chrastava</t>
  </si>
  <si>
    <t>Chotyně</t>
  </si>
  <si>
    <t>Hejnice</t>
  </si>
  <si>
    <t>Frýdlant</t>
  </si>
  <si>
    <t>Český Dub</t>
  </si>
  <si>
    <t>% obnovy KF - standard 7%</t>
  </si>
  <si>
    <t>Počet akcí</t>
  </si>
  <si>
    <t xml:space="preserve">Kulturní a vzdělávací aktivity
</t>
  </si>
  <si>
    <t>Z 10 standardů plní</t>
  </si>
  <si>
    <t>Česká Lípa</t>
  </si>
  <si>
    <t xml:space="preserve">Standard plní ze 44 knihoven </t>
  </si>
  <si>
    <t>Počet míst</t>
  </si>
  <si>
    <t>Počet internetových stanic</t>
  </si>
  <si>
    <t>Jablonné v Podještědí</t>
  </si>
  <si>
    <t xml:space="preserve">Standard plní ze 34 knihoven </t>
  </si>
  <si>
    <t>Jablonec nad Nisou</t>
  </si>
  <si>
    <t>Lučany</t>
  </si>
  <si>
    <t>Jiřetín pod Bukovou</t>
  </si>
  <si>
    <t>KVK v Liberci</t>
  </si>
  <si>
    <t>Hrádek nad Nisou</t>
  </si>
  <si>
    <t>Vratislavice</t>
  </si>
  <si>
    <t>Cetenov-Hrubý Lesnov</t>
  </si>
  <si>
    <t>Jindřichovice</t>
  </si>
  <si>
    <t>Semily</t>
  </si>
  <si>
    <t>Jablonec nad Jizerou</t>
  </si>
  <si>
    <t>Lomnice nad Popelkou</t>
  </si>
  <si>
    <t>Rokytnice nad Jizerou</t>
  </si>
  <si>
    <t>Vysoké nad Jizerou</t>
  </si>
  <si>
    <t>Veselá - Kotelsko</t>
  </si>
  <si>
    <t xml:space="preserve">Standard plní ze 65 knihoven </t>
  </si>
  <si>
    <t>Plnění vybraných doporučených standardů veřejných knihovnických a informačních služeb v knihovnách Semilska v roce 2020</t>
  </si>
  <si>
    <t>Plnění vybraných doporučených standardů veřejných knihovnických a informačních služeb v knihovnách Liberecka v roce 2020</t>
  </si>
  <si>
    <t>Plnění vybraných doporučených standardů veřejných knihovnických a informačních služeb v knihovnách Jablonecka v roce 2020</t>
  </si>
  <si>
    <t>Plnění vybraných doporučených standardů veřejných knihovnických a informačních služeb v knihovnách Českolipska v roce 2020</t>
  </si>
  <si>
    <t>Plnění vybraných doporučených standardů veřejných knihovnických a informačních služeb v knihovnách Libereckého kraje v roce 2020 podle typu knihoven</t>
  </si>
  <si>
    <t>Albrechtice v Jizerských h.</t>
  </si>
  <si>
    <t>Rychnov u Jablonce n. N.</t>
  </si>
  <si>
    <t>Hodkovice n. Mohelkou</t>
  </si>
  <si>
    <t>Nové Město p. Smrkem</t>
  </si>
  <si>
    <t>Rovensko p. Troskami</t>
  </si>
  <si>
    <t>Krajská knihovna / knihovna pověřená regionální funkcí</t>
  </si>
  <si>
    <t>% knihovního fondu ve volném výběru</t>
  </si>
  <si>
    <t>% obnovy knihovního fondu</t>
  </si>
  <si>
    <t>Webová prezentace</t>
  </si>
  <si>
    <t>Plocha knihovny 
na 1000 obyvatel</t>
  </si>
  <si>
    <t>Standard plní ze 34 knihoven v %</t>
  </si>
  <si>
    <t xml:space="preserve">Standard plní ze 4 knihoven </t>
  </si>
  <si>
    <t>Standard plní ze 4 knihoven v %</t>
  </si>
  <si>
    <t>Standard plní ze 44 knihoven v %</t>
  </si>
  <si>
    <t>nehodnotit</t>
  </si>
  <si>
    <t xml:space="preserve">Standard plní z 57 knihoven </t>
  </si>
  <si>
    <t>Standard plní z 57 knihoven v %</t>
  </si>
  <si>
    <t>Standard plní ze 65 knihoven v %</t>
  </si>
  <si>
    <t>Profesionální knihovny</t>
  </si>
  <si>
    <t>Neprofesionální knihovny</t>
  </si>
  <si>
    <t>Českolipsko</t>
  </si>
  <si>
    <t>Jablonecko</t>
  </si>
  <si>
    <t>Liberecko</t>
  </si>
  <si>
    <t>Semilsko</t>
  </si>
  <si>
    <t>Plnění vybraných doporučených standardů veřejných knihovnických a informačních služeb v knihovnách Libereckého kraje v roce 2020 podle okresů</t>
  </si>
  <si>
    <t>MK Česká Lípa</t>
  </si>
  <si>
    <t xml:space="preserve">MK Jablonec n. N. </t>
  </si>
  <si>
    <t>MK Semily</t>
  </si>
  <si>
    <t>Standard plní z 200 knihoven v %</t>
  </si>
  <si>
    <t xml:space="preserve">Standard plní z 200 knihoven </t>
  </si>
  <si>
    <t xml:space="preserve">Standard plní ze 32 knihoven </t>
  </si>
  <si>
    <t>Standard plní ze 32 knihoven v %</t>
  </si>
  <si>
    <t xml:space="preserve">Standard plní ze 164 knihoven </t>
  </si>
  <si>
    <t>Standard plní ze 164 knihoven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</si>
</sst>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-* #,##0.0\ [$Kč-405]_-;\-* #,##0.0\ [$Kč-405]_-;_-* &quot;-&quot;??\ [$Kč-405]_-;_-@_-"/>
    <numFmt numFmtId="166" formatCode="0.0%"/>
  </numFmts>
  <fonts count="7" x14ac:knownFonts="1"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b/>
      <sz val="14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F1E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63377788628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165" fontId="0" fillId="0" borderId="0"/>
  </cellStyleXfs>
  <cellXfs count="297">
    <xf numFmtId="165" fontId="0" fillId="0" borderId="0" xfId="0"/>
    <xf numFmtId="165" fontId="0" fillId="0" borderId="0" xfId="0" applyFill="1"/>
    <xf numFmtId="165" fontId="3" fillId="7" borderId="11" xfId="0" applyFont="1" applyFill="1" applyBorder="1" applyAlignment="1">
      <alignment vertical="center"/>
    </xf>
    <xf numFmtId="165" fontId="4" fillId="0" borderId="0" xfId="0" applyFont="1" applyAlignment="1">
      <alignment vertical="center"/>
    </xf>
    <xf numFmtId="3" fontId="2" fillId="0" borderId="15" xfId="0" applyNumberFormat="1" applyFont="1" applyBorder="1"/>
    <xf numFmtId="1" fontId="1" fillId="7" borderId="15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3" fontId="2" fillId="0" borderId="23" xfId="0" applyNumberFormat="1" applyFont="1" applyBorder="1"/>
    <xf numFmtId="164" fontId="2" fillId="0" borderId="20" xfId="0" applyNumberFormat="1" applyFont="1" applyFill="1" applyBorder="1" applyAlignment="1">
      <alignment horizontal="center" vertical="center"/>
    </xf>
    <xf numFmtId="3" fontId="2" fillId="0" borderId="7" xfId="0" applyNumberFormat="1" applyFont="1" applyBorder="1"/>
    <xf numFmtId="1" fontId="1" fillId="7" borderId="7" xfId="0" applyNumberFormat="1" applyFont="1" applyFill="1" applyBorder="1" applyAlignment="1">
      <alignment horizontal="center" vertical="center"/>
    </xf>
    <xf numFmtId="165" fontId="0" fillId="0" borderId="0" xfId="0" applyFill="1" applyBorder="1" applyAlignment="1">
      <alignment vertical="center"/>
    </xf>
    <xf numFmtId="165" fontId="3" fillId="0" borderId="0" xfId="0" applyFont="1" applyFill="1" applyBorder="1" applyAlignment="1">
      <alignment vertical="center"/>
    </xf>
    <xf numFmtId="1" fontId="1" fillId="7" borderId="26" xfId="0" applyNumberFormat="1" applyFont="1" applyFill="1" applyBorder="1" applyAlignment="1">
      <alignment horizontal="center" vertical="center"/>
    </xf>
    <xf numFmtId="1" fontId="1" fillId="7" borderId="25" xfId="0" applyNumberFormat="1" applyFont="1" applyFill="1" applyBorder="1" applyAlignment="1">
      <alignment horizontal="center" vertical="center"/>
    </xf>
    <xf numFmtId="1" fontId="1" fillId="7" borderId="27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5" fontId="0" fillId="7" borderId="12" xfId="0" applyFill="1" applyBorder="1"/>
    <xf numFmtId="1" fontId="2" fillId="10" borderId="1" xfId="0" applyNumberFormat="1" applyFont="1" applyFill="1" applyBorder="1" applyAlignment="1">
      <alignment horizontal="center" vertical="center"/>
    </xf>
    <xf numFmtId="1" fontId="2" fillId="10" borderId="4" xfId="0" applyNumberFormat="1" applyFont="1" applyFill="1" applyBorder="1" applyAlignment="1">
      <alignment horizontal="center" vertical="center"/>
    </xf>
    <xf numFmtId="1" fontId="2" fillId="10" borderId="8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10" borderId="1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0" fontId="2" fillId="5" borderId="20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1" fillId="5" borderId="2" xfId="0" applyNumberFormat="1" applyFont="1" applyFill="1" applyBorder="1" applyAlignment="1">
      <alignment horizontal="center" vertical="center"/>
    </xf>
    <xf numFmtId="0" fontId="2" fillId="6" borderId="20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0" fontId="1" fillId="6" borderId="2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10" borderId="4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2" fillId="5" borderId="6" xfId="0" applyNumberFormat="1" applyFont="1" applyFill="1" applyBorder="1" applyAlignment="1">
      <alignment horizontal="center" vertical="center"/>
    </xf>
    <xf numFmtId="0" fontId="2" fillId="5" borderId="4" xfId="0" applyNumberFormat="1" applyFont="1" applyFill="1" applyBorder="1" applyAlignment="1">
      <alignment horizontal="center" vertical="center"/>
    </xf>
    <xf numFmtId="0" fontId="1" fillId="5" borderId="5" xfId="0" applyNumberFormat="1" applyFont="1" applyFill="1" applyBorder="1" applyAlignment="1">
      <alignment horizontal="center" vertical="center"/>
    </xf>
    <xf numFmtId="0" fontId="2" fillId="6" borderId="6" xfId="0" applyNumberFormat="1" applyFont="1" applyFill="1" applyBorder="1" applyAlignment="1">
      <alignment horizontal="center" vertical="center"/>
    </xf>
    <xf numFmtId="0" fontId="2" fillId="6" borderId="4" xfId="0" applyNumberFormat="1" applyFont="1" applyFill="1" applyBorder="1" applyAlignment="1">
      <alignment horizontal="center" vertical="center"/>
    </xf>
    <xf numFmtId="0" fontId="1" fillId="6" borderId="5" xfId="0" applyNumberFormat="1" applyFont="1" applyFill="1" applyBorder="1" applyAlignment="1">
      <alignment horizontal="center" vertical="center"/>
    </xf>
    <xf numFmtId="0" fontId="1" fillId="9" borderId="5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0" fontId="1" fillId="10" borderId="8" xfId="0" applyNumberFormat="1" applyFont="1" applyFill="1" applyBorder="1" applyAlignment="1">
      <alignment horizontal="center" vertical="center"/>
    </xf>
    <xf numFmtId="0" fontId="1" fillId="4" borderId="9" xfId="0" applyNumberFormat="1" applyFont="1" applyFill="1" applyBorder="1" applyAlignment="1">
      <alignment horizontal="center" vertical="center"/>
    </xf>
    <xf numFmtId="0" fontId="2" fillId="5" borderId="10" xfId="0" applyNumberFormat="1" applyFont="1" applyFill="1" applyBorder="1" applyAlignment="1">
      <alignment horizontal="center" vertical="center"/>
    </xf>
    <xf numFmtId="0" fontId="2" fillId="5" borderId="8" xfId="0" applyNumberFormat="1" applyFont="1" applyFill="1" applyBorder="1" applyAlignment="1">
      <alignment horizontal="center" vertical="center"/>
    </xf>
    <xf numFmtId="0" fontId="1" fillId="5" borderId="9" xfId="0" applyNumberFormat="1" applyFont="1" applyFill="1" applyBorder="1" applyAlignment="1">
      <alignment horizontal="center" vertical="center"/>
    </xf>
    <xf numFmtId="0" fontId="2" fillId="6" borderId="10" xfId="0" applyNumberFormat="1" applyFont="1" applyFill="1" applyBorder="1" applyAlignment="1">
      <alignment horizontal="center" vertical="center"/>
    </xf>
    <xf numFmtId="0" fontId="2" fillId="6" borderId="8" xfId="0" applyNumberFormat="1" applyFont="1" applyFill="1" applyBorder="1" applyAlignment="1">
      <alignment horizontal="center" vertical="center"/>
    </xf>
    <xf numFmtId="0" fontId="1" fillId="6" borderId="9" xfId="0" applyNumberFormat="1" applyFont="1" applyFill="1" applyBorder="1" applyAlignment="1">
      <alignment horizontal="center" vertical="center"/>
    </xf>
    <xf numFmtId="0" fontId="1" fillId="8" borderId="7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0" fillId="0" borderId="0" xfId="0" applyNumberFormat="1" applyFill="1"/>
    <xf numFmtId="164" fontId="2" fillId="3" borderId="20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 vertical="center"/>
    </xf>
    <xf numFmtId="0" fontId="1" fillId="9" borderId="2" xfId="0" applyNumberFormat="1" applyFont="1" applyFill="1" applyBorder="1" applyAlignment="1">
      <alignment horizontal="center" vertical="center"/>
    </xf>
    <xf numFmtId="0" fontId="1" fillId="8" borderId="5" xfId="0" applyNumberFormat="1" applyFont="1" applyFill="1" applyBorder="1" applyAlignment="1">
      <alignment horizontal="center" vertical="center"/>
    </xf>
    <xf numFmtId="0" fontId="1" fillId="9" borderId="32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Continuous"/>
    </xf>
    <xf numFmtId="0" fontId="0" fillId="0" borderId="0" xfId="0" applyNumberForma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0" fillId="2" borderId="6" xfId="0" applyNumberFormat="1" applyFill="1" applyBorder="1" applyAlignment="1">
      <alignment horizontal="center" vertical="center" textRotation="90" wrapText="1"/>
    </xf>
    <xf numFmtId="0" fontId="0" fillId="2" borderId="4" xfId="0" applyNumberFormat="1" applyFill="1" applyBorder="1" applyAlignment="1">
      <alignment horizontal="center" vertical="center" textRotation="90" wrapText="1"/>
    </xf>
    <xf numFmtId="0" fontId="0" fillId="2" borderId="5" xfId="0" applyNumberFormat="1" applyFont="1" applyFill="1" applyBorder="1" applyAlignment="1">
      <alignment horizontal="center" vertical="center" textRotation="90" wrapText="1"/>
    </xf>
    <xf numFmtId="0" fontId="0" fillId="3" borderId="30" xfId="0" applyNumberFormat="1" applyFill="1" applyBorder="1" applyAlignment="1">
      <alignment horizontal="center" vertical="center" textRotation="90" wrapText="1"/>
    </xf>
    <xf numFmtId="0" fontId="0" fillId="3" borderId="28" xfId="0" applyNumberFormat="1" applyFill="1" applyBorder="1" applyAlignment="1">
      <alignment horizontal="center" vertical="center" textRotation="90" wrapText="1"/>
    </xf>
    <xf numFmtId="0" fontId="0" fillId="10" borderId="28" xfId="0" applyNumberFormat="1" applyFill="1" applyBorder="1" applyAlignment="1">
      <alignment horizontal="center" vertical="center" textRotation="90" wrapText="1"/>
    </xf>
    <xf numFmtId="0" fontId="0" fillId="4" borderId="18" xfId="0" applyNumberFormat="1" applyFill="1" applyBorder="1" applyAlignment="1">
      <alignment horizontal="center" vertical="center" textRotation="90" wrapText="1"/>
    </xf>
    <xf numFmtId="0" fontId="0" fillId="4" borderId="29" xfId="0" applyNumberFormat="1" applyFill="1" applyBorder="1" applyAlignment="1">
      <alignment horizontal="center" vertical="center" textRotation="90" wrapText="1"/>
    </xf>
    <xf numFmtId="0" fontId="0" fillId="0" borderId="6" xfId="0" applyNumberFormat="1" applyFill="1" applyBorder="1" applyAlignment="1">
      <alignment horizontal="center" vertical="center" textRotation="90" wrapText="1"/>
    </xf>
    <xf numFmtId="0" fontId="0" fillId="0" borderId="5" xfId="0" applyNumberFormat="1" applyFill="1" applyBorder="1" applyAlignment="1">
      <alignment horizontal="center" vertical="center" textRotation="90" wrapText="1"/>
    </xf>
    <xf numFmtId="0" fontId="0" fillId="5" borderId="6" xfId="0" applyNumberFormat="1" applyFill="1" applyBorder="1" applyAlignment="1">
      <alignment horizontal="center" vertical="center" textRotation="90" wrapText="1"/>
    </xf>
    <xf numFmtId="0" fontId="0" fillId="5" borderId="4" xfId="0" applyNumberFormat="1" applyFill="1" applyBorder="1" applyAlignment="1">
      <alignment horizontal="center" vertical="center" textRotation="90" wrapText="1"/>
    </xf>
    <xf numFmtId="0" fontId="0" fillId="5" borderId="5" xfId="0" applyNumberFormat="1" applyFill="1" applyBorder="1" applyAlignment="1">
      <alignment horizontal="center" vertical="center" textRotation="90" wrapText="1"/>
    </xf>
    <xf numFmtId="0" fontId="0" fillId="6" borderId="6" xfId="0" applyNumberFormat="1" applyFill="1" applyBorder="1" applyAlignment="1">
      <alignment horizontal="center" vertical="center" textRotation="90" wrapText="1"/>
    </xf>
    <xf numFmtId="0" fontId="0" fillId="6" borderId="4" xfId="0" applyNumberFormat="1" applyFill="1" applyBorder="1" applyAlignment="1">
      <alignment horizontal="center" vertical="center" textRotation="90" wrapText="1"/>
    </xf>
    <xf numFmtId="0" fontId="0" fillId="6" borderId="5" xfId="0" applyNumberFormat="1" applyFill="1" applyBorder="1" applyAlignment="1">
      <alignment horizontal="center" vertical="center" textRotation="90" wrapText="1"/>
    </xf>
    <xf numFmtId="0" fontId="0" fillId="11" borderId="6" xfId="0" applyNumberFormat="1" applyFill="1" applyBorder="1" applyAlignment="1">
      <alignment horizontal="center" vertical="center" textRotation="90" wrapText="1"/>
    </xf>
    <xf numFmtId="0" fontId="0" fillId="11" borderId="4" xfId="0" applyNumberFormat="1" applyFill="1" applyBorder="1" applyAlignment="1">
      <alignment horizontal="center" vertical="center" textRotation="90" wrapText="1"/>
    </xf>
    <xf numFmtId="0" fontId="0" fillId="11" borderId="5" xfId="0" applyNumberFormat="1" applyFill="1" applyBorder="1" applyAlignment="1">
      <alignment horizontal="center" vertical="center" textRotation="90" wrapText="1"/>
    </xf>
    <xf numFmtId="0" fontId="2" fillId="11" borderId="20" xfId="0" applyNumberFormat="1" applyFont="1" applyFill="1" applyBorder="1" applyAlignment="1">
      <alignment horizontal="center" vertical="center"/>
    </xf>
    <xf numFmtId="0" fontId="2" fillId="11" borderId="1" xfId="0" applyNumberFormat="1" applyFont="1" applyFill="1" applyBorder="1" applyAlignment="1">
      <alignment horizontal="center" vertical="center"/>
    </xf>
    <xf numFmtId="0" fontId="1" fillId="11" borderId="2" xfId="0" applyNumberFormat="1" applyFont="1" applyFill="1" applyBorder="1" applyAlignment="1">
      <alignment horizontal="center" vertical="center"/>
    </xf>
    <xf numFmtId="0" fontId="2" fillId="11" borderId="6" xfId="0" applyNumberFormat="1" applyFont="1" applyFill="1" applyBorder="1" applyAlignment="1">
      <alignment horizontal="center" vertical="center"/>
    </xf>
    <xf numFmtId="0" fontId="2" fillId="11" borderId="4" xfId="0" applyNumberFormat="1" applyFont="1" applyFill="1" applyBorder="1" applyAlignment="1">
      <alignment horizontal="center" vertical="center"/>
    </xf>
    <xf numFmtId="0" fontId="1" fillId="11" borderId="5" xfId="0" applyNumberFormat="1" applyFont="1" applyFill="1" applyBorder="1" applyAlignment="1">
      <alignment horizontal="center" vertical="center"/>
    </xf>
    <xf numFmtId="0" fontId="2" fillId="11" borderId="10" xfId="0" applyNumberFormat="1" applyFont="1" applyFill="1" applyBorder="1" applyAlignment="1">
      <alignment horizontal="center" vertical="center"/>
    </xf>
    <xf numFmtId="0" fontId="2" fillId="11" borderId="8" xfId="0" applyNumberFormat="1" applyFont="1" applyFill="1" applyBorder="1" applyAlignment="1">
      <alignment horizontal="center" vertical="center"/>
    </xf>
    <xf numFmtId="0" fontId="1" fillId="11" borderId="9" xfId="0" applyNumberFormat="1" applyFont="1" applyFill="1" applyBorder="1" applyAlignment="1">
      <alignment horizontal="center" vertical="center"/>
    </xf>
    <xf numFmtId="165" fontId="0" fillId="0" borderId="0" xfId="0" applyBorder="1"/>
    <xf numFmtId="166" fontId="1" fillId="8" borderId="13" xfId="0" applyNumberFormat="1" applyFont="1" applyFill="1" applyBorder="1" applyAlignment="1">
      <alignment horizontal="center" vertical="center"/>
    </xf>
    <xf numFmtId="166" fontId="1" fillId="9" borderId="26" xfId="0" applyNumberFormat="1" applyFont="1" applyFill="1" applyBorder="1" applyAlignment="1">
      <alignment horizontal="center" vertical="center"/>
    </xf>
    <xf numFmtId="164" fontId="0" fillId="4" borderId="28" xfId="0" applyNumberFormat="1" applyFill="1" applyBorder="1" applyAlignment="1" applyProtection="1">
      <alignment horizontal="center"/>
      <protection hidden="1"/>
    </xf>
    <xf numFmtId="164" fontId="0" fillId="4" borderId="4" xfId="0" applyNumberFormat="1" applyFill="1" applyBorder="1" applyAlignment="1" applyProtection="1">
      <alignment horizontal="center"/>
      <protection hidden="1"/>
    </xf>
    <xf numFmtId="164" fontId="0" fillId="4" borderId="18" xfId="0" applyNumberFormat="1" applyFill="1" applyBorder="1" applyAlignment="1" applyProtection="1">
      <alignment horizontal="center"/>
      <protection hidden="1"/>
    </xf>
    <xf numFmtId="164" fontId="0" fillId="4" borderId="8" xfId="0" applyNumberFormat="1" applyFill="1" applyBorder="1" applyAlignment="1" applyProtection="1">
      <alignment horizontal="center"/>
      <protection hidden="1"/>
    </xf>
    <xf numFmtId="166" fontId="0" fillId="0" borderId="0" xfId="0" applyNumberFormat="1"/>
    <xf numFmtId="10" fontId="0" fillId="0" borderId="0" xfId="0" applyNumberFormat="1" applyFill="1" applyBorder="1" applyAlignment="1">
      <alignment vertical="center"/>
    </xf>
    <xf numFmtId="10" fontId="0" fillId="0" borderId="0" xfId="0" applyNumberFormat="1"/>
    <xf numFmtId="165" fontId="1" fillId="0" borderId="33" xfId="0" applyFont="1" applyBorder="1" applyAlignment="1">
      <alignment vertical="center"/>
    </xf>
    <xf numFmtId="165" fontId="1" fillId="0" borderId="19" xfId="0" applyFont="1" applyBorder="1" applyAlignment="1">
      <alignment vertical="center"/>
    </xf>
    <xf numFmtId="165" fontId="1" fillId="0" borderId="40" xfId="0" applyFont="1" applyBorder="1" applyAlignment="1">
      <alignment vertical="center"/>
    </xf>
    <xf numFmtId="1" fontId="1" fillId="8" borderId="13" xfId="0" applyNumberFormat="1" applyFont="1" applyFill="1" applyBorder="1" applyAlignment="1">
      <alignment horizontal="center" vertical="center"/>
    </xf>
    <xf numFmtId="1" fontId="1" fillId="9" borderId="26" xfId="0" applyNumberFormat="1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vertical="center"/>
    </xf>
    <xf numFmtId="1" fontId="2" fillId="9" borderId="5" xfId="0" applyNumberFormat="1" applyFont="1" applyFill="1" applyBorder="1" applyAlignment="1">
      <alignment horizontal="center" vertical="center"/>
    </xf>
    <xf numFmtId="1" fontId="2" fillId="8" borderId="23" xfId="0" applyNumberFormat="1" applyFont="1" applyFill="1" applyBorder="1" applyAlignment="1">
      <alignment horizontal="center" vertical="center"/>
    </xf>
    <xf numFmtId="1" fontId="2" fillId="8" borderId="15" xfId="0" applyNumberFormat="1" applyFont="1" applyFill="1" applyBorder="1" applyAlignment="1">
      <alignment horizontal="center" vertical="center"/>
    </xf>
    <xf numFmtId="1" fontId="2" fillId="8" borderId="50" xfId="0" applyNumberFormat="1" applyFont="1" applyFill="1" applyBorder="1" applyAlignment="1">
      <alignment horizontal="center" vertical="center"/>
    </xf>
    <xf numFmtId="165" fontId="6" fillId="0" borderId="0" xfId="0" applyFont="1" applyAlignment="1">
      <alignment vertical="center"/>
    </xf>
    <xf numFmtId="3" fontId="2" fillId="0" borderId="23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1" fontId="1" fillId="7" borderId="23" xfId="0" applyNumberFormat="1" applyFont="1" applyFill="1" applyBorder="1" applyAlignment="1">
      <alignment horizontal="center" vertical="center"/>
    </xf>
    <xf numFmtId="1" fontId="1" fillId="11" borderId="11" xfId="0" applyNumberFormat="1" applyFont="1" applyFill="1" applyBorder="1" applyAlignment="1">
      <alignment horizontal="center" vertical="center"/>
    </xf>
    <xf numFmtId="1" fontId="1" fillId="11" borderId="12" xfId="0" applyNumberFormat="1" applyFont="1" applyFill="1" applyBorder="1" applyAlignment="1">
      <alignment horizontal="center" vertical="center"/>
    </xf>
    <xf numFmtId="1" fontId="1" fillId="11" borderId="26" xfId="0" applyNumberFormat="1" applyFont="1" applyFill="1" applyBorder="1" applyAlignment="1">
      <alignment horizontal="center" vertical="center"/>
    </xf>
    <xf numFmtId="1" fontId="1" fillId="6" borderId="11" xfId="0" applyNumberFormat="1" applyFont="1" applyFill="1" applyBorder="1" applyAlignment="1">
      <alignment horizontal="center" vertical="center"/>
    </xf>
    <xf numFmtId="1" fontId="1" fillId="6" borderId="12" xfId="0" applyNumberFormat="1" applyFont="1" applyFill="1" applyBorder="1" applyAlignment="1">
      <alignment horizontal="center" vertical="center"/>
    </xf>
    <xf numFmtId="1" fontId="1" fillId="6" borderId="26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1" fontId="2" fillId="0" borderId="17" xfId="0" applyNumberFormat="1" applyFont="1" applyFill="1" applyBorder="1" applyAlignment="1">
      <alignment horizontal="center" vertical="center"/>
    </xf>
    <xf numFmtId="1" fontId="2" fillId="0" borderId="42" xfId="0" applyNumberFormat="1" applyFont="1" applyFill="1" applyBorder="1" applyAlignment="1">
      <alignment horizontal="center" vertical="center"/>
    </xf>
    <xf numFmtId="1" fontId="2" fillId="0" borderId="44" xfId="0" applyNumberFormat="1" applyFont="1" applyFill="1" applyBorder="1" applyAlignment="1">
      <alignment horizontal="center" vertical="center"/>
    </xf>
    <xf numFmtId="1" fontId="1" fillId="5" borderId="11" xfId="0" applyNumberFormat="1" applyFont="1" applyFill="1" applyBorder="1" applyAlignment="1">
      <alignment horizontal="center" vertical="center"/>
    </xf>
    <xf numFmtId="1" fontId="1" fillId="5" borderId="12" xfId="0" applyNumberFormat="1" applyFont="1" applyFill="1" applyBorder="1" applyAlignment="1">
      <alignment horizontal="center" vertical="center"/>
    </xf>
    <xf numFmtId="1" fontId="1" fillId="5" borderId="26" xfId="0" applyNumberFormat="1" applyFont="1" applyFill="1" applyBorder="1" applyAlignment="1">
      <alignment horizontal="center" vertical="center"/>
    </xf>
    <xf numFmtId="1" fontId="1" fillId="10" borderId="49" xfId="0" applyNumberFormat="1" applyFont="1" applyFill="1" applyBorder="1" applyAlignment="1">
      <alignment horizontal="center" vertical="center"/>
    </xf>
    <xf numFmtId="1" fontId="1" fillId="10" borderId="35" xfId="0" applyNumberFormat="1" applyFont="1" applyFill="1" applyBorder="1" applyAlignment="1">
      <alignment horizontal="center" vertical="center"/>
    </xf>
    <xf numFmtId="1" fontId="1" fillId="4" borderId="49" xfId="0" applyNumberFormat="1" applyFont="1" applyFill="1" applyBorder="1" applyAlignment="1" applyProtection="1">
      <alignment horizontal="center" vertical="center"/>
      <protection hidden="1"/>
    </xf>
    <xf numFmtId="1" fontId="1" fillId="4" borderId="26" xfId="0" applyNumberFormat="1" applyFont="1" applyFill="1" applyBorder="1" applyAlignment="1" applyProtection="1">
      <alignment horizontal="center" vertical="center"/>
      <protection hidden="1"/>
    </xf>
    <xf numFmtId="1" fontId="1" fillId="0" borderId="11" xfId="0" applyNumberFormat="1" applyFont="1" applyFill="1" applyBorder="1" applyAlignment="1">
      <alignment horizontal="center" vertical="center"/>
    </xf>
    <xf numFmtId="1" fontId="1" fillId="0" borderId="26" xfId="0" applyNumberFormat="1" applyFont="1" applyFill="1" applyBorder="1" applyAlignment="1">
      <alignment horizontal="center" vertical="center"/>
    </xf>
    <xf numFmtId="1" fontId="2" fillId="5" borderId="33" xfId="0" applyNumberFormat="1" applyFont="1" applyFill="1" applyBorder="1" applyAlignment="1">
      <alignment horizontal="center" vertical="center"/>
    </xf>
    <xf numFmtId="1" fontId="2" fillId="5" borderId="34" xfId="0" applyNumberFormat="1" applyFont="1" applyFill="1" applyBorder="1" applyAlignment="1">
      <alignment horizontal="center" vertical="center"/>
    </xf>
    <xf numFmtId="1" fontId="2" fillId="5" borderId="31" xfId="0" applyNumberFormat="1" applyFont="1" applyFill="1" applyBorder="1" applyAlignment="1">
      <alignment horizontal="center" vertical="center"/>
    </xf>
    <xf numFmtId="1" fontId="2" fillId="5" borderId="19" xfId="0" applyNumberFormat="1" applyFont="1" applyFill="1" applyBorder="1" applyAlignment="1">
      <alignment horizontal="center" vertical="center"/>
    </xf>
    <xf numFmtId="1" fontId="2" fillId="5" borderId="41" xfId="0" applyNumberFormat="1" applyFont="1" applyFill="1" applyBorder="1" applyAlignment="1">
      <alignment horizontal="center" vertical="center"/>
    </xf>
    <xf numFmtId="1" fontId="2" fillId="5" borderId="17" xfId="0" applyNumberFormat="1" applyFont="1" applyFill="1" applyBorder="1" applyAlignment="1">
      <alignment horizontal="center" vertical="center"/>
    </xf>
    <xf numFmtId="1" fontId="2" fillId="5" borderId="42" xfId="0" applyNumberFormat="1" applyFont="1" applyFill="1" applyBorder="1" applyAlignment="1">
      <alignment horizontal="center" vertical="center"/>
    </xf>
    <xf numFmtId="1" fontId="2" fillId="5" borderId="43" xfId="0" applyNumberFormat="1" applyFont="1" applyFill="1" applyBorder="1" applyAlignment="1">
      <alignment horizontal="center" vertical="center"/>
    </xf>
    <xf numFmtId="1" fontId="2" fillId="5" borderId="44" xfId="0" applyNumberFormat="1" applyFont="1" applyFill="1" applyBorder="1" applyAlignment="1">
      <alignment horizontal="center" vertical="center"/>
    </xf>
    <xf numFmtId="1" fontId="2" fillId="0" borderId="33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" fontId="2" fillId="10" borderId="48" xfId="0" applyNumberFormat="1" applyFont="1" applyFill="1" applyBorder="1" applyAlignment="1">
      <alignment horizontal="center" vertical="center"/>
    </xf>
    <xf numFmtId="1" fontId="2" fillId="10" borderId="46" xfId="0" applyNumberFormat="1" applyFont="1" applyFill="1" applyBorder="1" applyAlignment="1">
      <alignment horizontal="center" vertical="center"/>
    </xf>
    <xf numFmtId="1" fontId="0" fillId="4" borderId="47" xfId="0" applyNumberFormat="1" applyFont="1" applyFill="1" applyBorder="1" applyAlignment="1" applyProtection="1">
      <alignment horizontal="center" vertical="center"/>
      <protection hidden="1"/>
    </xf>
    <xf numFmtId="1" fontId="0" fillId="4" borderId="31" xfId="0" applyNumberFormat="1" applyFont="1" applyFill="1" applyBorder="1" applyAlignment="1" applyProtection="1">
      <alignment horizontal="center" vertical="center"/>
      <protection hidden="1"/>
    </xf>
    <xf numFmtId="1" fontId="0" fillId="4" borderId="14" xfId="0" applyNumberFormat="1" applyFont="1" applyFill="1" applyBorder="1" applyAlignment="1" applyProtection="1">
      <alignment horizontal="center" vertical="center"/>
      <protection hidden="1"/>
    </xf>
    <xf numFmtId="1" fontId="0" fillId="4" borderId="17" xfId="0" applyNumberFormat="1" applyFont="1" applyFill="1" applyBorder="1" applyAlignment="1" applyProtection="1">
      <alignment horizontal="center" vertical="center"/>
      <protection hidden="1"/>
    </xf>
    <xf numFmtId="1" fontId="0" fillId="4" borderId="48" xfId="0" applyNumberFormat="1" applyFont="1" applyFill="1" applyBorder="1" applyAlignment="1" applyProtection="1">
      <alignment horizontal="center" vertical="center"/>
      <protection hidden="1"/>
    </xf>
    <xf numFmtId="1" fontId="0" fillId="4" borderId="44" xfId="0" applyNumberFormat="1" applyFont="1" applyFill="1" applyBorder="1" applyAlignment="1" applyProtection="1">
      <alignment horizontal="center" vertical="center"/>
      <protection hidden="1"/>
    </xf>
    <xf numFmtId="1" fontId="2" fillId="10" borderId="47" xfId="0" applyNumberFormat="1" applyFont="1" applyFill="1" applyBorder="1" applyAlignment="1">
      <alignment horizontal="center" vertical="center"/>
    </xf>
    <xf numFmtId="1" fontId="2" fillId="10" borderId="45" xfId="0" applyNumberFormat="1" applyFont="1" applyFill="1" applyBorder="1" applyAlignment="1">
      <alignment horizontal="center" vertical="center"/>
    </xf>
    <xf numFmtId="1" fontId="2" fillId="10" borderId="14" xfId="0" applyNumberFormat="1" applyFont="1" applyFill="1" applyBorder="1" applyAlignment="1">
      <alignment horizontal="center" vertical="center"/>
    </xf>
    <xf numFmtId="1" fontId="2" fillId="10" borderId="3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1" fillId="3" borderId="35" xfId="0" applyNumberFormat="1" applyFont="1" applyFill="1" applyBorder="1" applyAlignment="1">
      <alignment horizontal="center" vertical="center"/>
    </xf>
    <xf numFmtId="1" fontId="2" fillId="3" borderId="33" xfId="0" applyNumberFormat="1" applyFont="1" applyFill="1" applyBorder="1" applyAlignment="1">
      <alignment horizontal="center" vertical="center"/>
    </xf>
    <xf numFmtId="1" fontId="2" fillId="3" borderId="45" xfId="0" applyNumberFormat="1" applyFont="1" applyFill="1" applyBorder="1" applyAlignment="1">
      <alignment horizontal="center" vertical="center"/>
    </xf>
    <xf numFmtId="1" fontId="2" fillId="3" borderId="19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2" fillId="3" borderId="46" xfId="0" applyNumberFormat="1" applyFont="1" applyFill="1" applyBorder="1" applyAlignment="1">
      <alignment horizontal="center" vertical="center"/>
    </xf>
    <xf numFmtId="1" fontId="2" fillId="2" borderId="33" xfId="0" applyNumberFormat="1" applyFont="1" applyFill="1" applyBorder="1" applyAlignment="1">
      <alignment horizontal="center" vertical="center"/>
    </xf>
    <xf numFmtId="1" fontId="2" fillId="2" borderId="34" xfId="0" applyNumberFormat="1" applyFont="1" applyFill="1" applyBorder="1" applyAlignment="1">
      <alignment horizontal="center" vertical="center"/>
    </xf>
    <xf numFmtId="1" fontId="2" fillId="2" borderId="31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1" fontId="2" fillId="2" borderId="4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1" fontId="2" fillId="2" borderId="42" xfId="0" applyNumberFormat="1" applyFont="1" applyFill="1" applyBorder="1" applyAlignment="1">
      <alignment horizontal="center" vertical="center"/>
    </xf>
    <xf numFmtId="1" fontId="2" fillId="2" borderId="43" xfId="0" applyNumberFormat="1" applyFont="1" applyFill="1" applyBorder="1" applyAlignment="1">
      <alignment horizontal="center" vertical="center"/>
    </xf>
    <xf numFmtId="1" fontId="2" fillId="2" borderId="44" xfId="0" applyNumberFormat="1" applyFont="1" applyFill="1" applyBorder="1" applyAlignment="1">
      <alignment horizontal="center" vertical="center"/>
    </xf>
    <xf numFmtId="165" fontId="4" fillId="0" borderId="21" xfId="0" applyFont="1" applyBorder="1" applyAlignment="1">
      <alignment horizontal="center" vertical="center" wrapText="1"/>
    </xf>
    <xf numFmtId="165" fontId="4" fillId="0" borderId="22" xfId="0" applyFont="1" applyBorder="1" applyAlignment="1">
      <alignment horizontal="center" vertical="center" wrapText="1"/>
    </xf>
    <xf numFmtId="0" fontId="0" fillId="0" borderId="21" xfId="0" applyNumberFormat="1" applyBorder="1" applyAlignment="1">
      <alignment horizontal="center" vertical="center" textRotation="90" wrapText="1"/>
    </xf>
    <xf numFmtId="0" fontId="0" fillId="0" borderId="22" xfId="0" applyNumberFormat="1" applyBorder="1" applyAlignment="1">
      <alignment horizontal="center" vertical="center" textRotation="90" wrapText="1"/>
    </xf>
    <xf numFmtId="166" fontId="1" fillId="2" borderId="11" xfId="0" applyNumberFormat="1" applyFont="1" applyFill="1" applyBorder="1" applyAlignment="1">
      <alignment horizontal="center" vertical="center"/>
    </xf>
    <xf numFmtId="166" fontId="1" fillId="2" borderId="12" xfId="0" applyNumberFormat="1" applyFont="1" applyFill="1" applyBorder="1" applyAlignment="1">
      <alignment horizontal="center" vertical="center"/>
    </xf>
    <xf numFmtId="166" fontId="1" fillId="2" borderId="26" xfId="0" applyNumberFormat="1" applyFont="1" applyFill="1" applyBorder="1" applyAlignment="1">
      <alignment horizontal="center" vertical="center"/>
    </xf>
    <xf numFmtId="166" fontId="1" fillId="3" borderId="11" xfId="0" applyNumberFormat="1" applyFont="1" applyFill="1" applyBorder="1" applyAlignment="1">
      <alignment horizontal="center" vertical="center"/>
    </xf>
    <xf numFmtId="166" fontId="1" fillId="3" borderId="35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  <xf numFmtId="0" fontId="3" fillId="2" borderId="38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9" borderId="21" xfId="0" applyNumberFormat="1" applyFont="1" applyFill="1" applyBorder="1" applyAlignment="1">
      <alignment horizontal="center" vertical="center" wrapText="1"/>
    </xf>
    <xf numFmtId="0" fontId="3" fillId="9" borderId="22" xfId="0" applyNumberFormat="1" applyFont="1" applyFill="1" applyBorder="1" applyAlignment="1">
      <alignment horizontal="center" vertical="center" wrapText="1"/>
    </xf>
    <xf numFmtId="0" fontId="3" fillId="11" borderId="24" xfId="0" applyNumberFormat="1" applyFont="1" applyFill="1" applyBorder="1" applyAlignment="1">
      <alignment horizontal="center" vertical="center" wrapText="1"/>
    </xf>
    <xf numFmtId="0" fontId="3" fillId="11" borderId="16" xfId="0" applyNumberFormat="1" applyFont="1" applyFill="1" applyBorder="1" applyAlignment="1">
      <alignment horizontal="center" vertical="center" wrapText="1"/>
    </xf>
    <xf numFmtId="0" fontId="3" fillId="11" borderId="25" xfId="0" applyNumberFormat="1" applyFont="1" applyFill="1" applyBorder="1" applyAlignment="1">
      <alignment horizontal="center" vertical="center" wrapText="1"/>
    </xf>
    <xf numFmtId="0" fontId="3" fillId="11" borderId="38" xfId="0" applyNumberFormat="1" applyFont="1" applyFill="1" applyBorder="1" applyAlignment="1">
      <alignment horizontal="center" vertical="center" wrapText="1"/>
    </xf>
    <xf numFmtId="0" fontId="3" fillId="11" borderId="36" xfId="0" applyNumberFormat="1" applyFont="1" applyFill="1" applyBorder="1" applyAlignment="1">
      <alignment horizontal="center" vertical="center" wrapText="1"/>
    </xf>
    <xf numFmtId="0" fontId="3" fillId="11" borderId="37" xfId="0" applyNumberFormat="1" applyFont="1" applyFill="1" applyBorder="1" applyAlignment="1">
      <alignment horizontal="center" vertical="center" wrapText="1"/>
    </xf>
    <xf numFmtId="0" fontId="3" fillId="10" borderId="14" xfId="0" applyNumberFormat="1" applyFont="1" applyFill="1" applyBorder="1" applyAlignment="1">
      <alignment horizontal="center" vertical="center" wrapText="1"/>
    </xf>
    <xf numFmtId="0" fontId="3" fillId="10" borderId="41" xfId="0" applyNumberFormat="1" applyFont="1" applyFill="1" applyBorder="1" applyAlignment="1">
      <alignment horizontal="center" vertical="center" wrapText="1"/>
    </xf>
    <xf numFmtId="0" fontId="3" fillId="4" borderId="48" xfId="0" applyNumberFormat="1" applyFont="1" applyFill="1" applyBorder="1" applyAlignment="1">
      <alignment horizontal="center" vertical="center" wrapText="1"/>
    </xf>
    <xf numFmtId="0" fontId="3" fillId="4" borderId="44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>
      <alignment horizontal="center" vertical="center" wrapText="1"/>
    </xf>
    <xf numFmtId="0" fontId="3" fillId="0" borderId="38" xfId="0" applyNumberFormat="1" applyFont="1" applyFill="1" applyBorder="1" applyAlignment="1">
      <alignment horizontal="center" vertical="center" wrapText="1"/>
    </xf>
    <xf numFmtId="0" fontId="3" fillId="0" borderId="37" xfId="0" applyNumberFormat="1" applyFont="1" applyFill="1" applyBorder="1" applyAlignment="1">
      <alignment horizontal="center" vertical="center" wrapText="1"/>
    </xf>
    <xf numFmtId="0" fontId="3" fillId="4" borderId="33" xfId="0" applyNumberFormat="1" applyFont="1" applyFill="1" applyBorder="1" applyAlignment="1">
      <alignment horizontal="center" vertical="center"/>
    </xf>
    <xf numFmtId="0" fontId="3" fillId="4" borderId="34" xfId="0" applyNumberFormat="1" applyFont="1" applyFill="1" applyBorder="1" applyAlignment="1">
      <alignment horizontal="center" vertical="center"/>
    </xf>
    <xf numFmtId="0" fontId="3" fillId="4" borderId="16" xfId="0" applyNumberFormat="1" applyFont="1" applyFill="1" applyBorder="1" applyAlignment="1">
      <alignment horizontal="center" vertical="center"/>
    </xf>
    <xf numFmtId="0" fontId="3" fillId="4" borderId="25" xfId="0" applyNumberFormat="1" applyFont="1" applyFill="1" applyBorder="1" applyAlignment="1">
      <alignment horizontal="center" vertical="center"/>
    </xf>
    <xf numFmtId="0" fontId="3" fillId="5" borderId="24" xfId="0" applyNumberFormat="1" applyFont="1" applyFill="1" applyBorder="1" applyAlignment="1">
      <alignment horizontal="center" vertical="center" wrapText="1"/>
    </xf>
    <xf numFmtId="0" fontId="3" fillId="5" borderId="16" xfId="0" applyNumberFormat="1" applyFont="1" applyFill="1" applyBorder="1" applyAlignment="1">
      <alignment horizontal="center" vertical="center" wrapText="1"/>
    </xf>
    <xf numFmtId="0" fontId="3" fillId="5" borderId="25" xfId="0" applyNumberFormat="1" applyFont="1" applyFill="1" applyBorder="1" applyAlignment="1">
      <alignment horizontal="center" vertical="center" wrapText="1"/>
    </xf>
    <xf numFmtId="0" fontId="3" fillId="5" borderId="38" xfId="0" applyNumberFormat="1" applyFont="1" applyFill="1" applyBorder="1" applyAlignment="1">
      <alignment horizontal="center" vertical="center" wrapText="1"/>
    </xf>
    <xf numFmtId="0" fontId="3" fillId="5" borderId="36" xfId="0" applyNumberFormat="1" applyFont="1" applyFill="1" applyBorder="1" applyAlignment="1">
      <alignment horizontal="center" vertical="center" wrapText="1"/>
    </xf>
    <xf numFmtId="0" fontId="3" fillId="5" borderId="37" xfId="0" applyNumberFormat="1" applyFont="1" applyFill="1" applyBorder="1" applyAlignment="1">
      <alignment horizontal="center" vertical="center" wrapText="1"/>
    </xf>
    <xf numFmtId="0" fontId="3" fillId="6" borderId="24" xfId="0" applyNumberFormat="1" applyFont="1" applyFill="1" applyBorder="1" applyAlignment="1">
      <alignment horizontal="center" vertical="center" wrapText="1"/>
    </xf>
    <xf numFmtId="0" fontId="3" fillId="6" borderId="16" xfId="0" applyNumberFormat="1" applyFont="1" applyFill="1" applyBorder="1" applyAlignment="1">
      <alignment horizontal="center" vertical="center" wrapText="1"/>
    </xf>
    <xf numFmtId="0" fontId="3" fillId="6" borderId="25" xfId="0" applyNumberFormat="1" applyFont="1" applyFill="1" applyBorder="1" applyAlignment="1">
      <alignment horizontal="center" vertical="center" wrapText="1"/>
    </xf>
    <xf numFmtId="0" fontId="3" fillId="6" borderId="38" xfId="0" applyNumberFormat="1" applyFont="1" applyFill="1" applyBorder="1" applyAlignment="1">
      <alignment horizontal="center" vertical="center" wrapText="1"/>
    </xf>
    <xf numFmtId="0" fontId="3" fillId="6" borderId="36" xfId="0" applyNumberFormat="1" applyFont="1" applyFill="1" applyBorder="1" applyAlignment="1">
      <alignment horizontal="center" vertical="center" wrapText="1"/>
    </xf>
    <xf numFmtId="0" fontId="3" fillId="6" borderId="37" xfId="0" applyNumberFormat="1" applyFont="1" applyFill="1" applyBorder="1" applyAlignment="1">
      <alignment horizontal="center" vertical="center" wrapText="1"/>
    </xf>
    <xf numFmtId="0" fontId="3" fillId="8" borderId="21" xfId="0" applyNumberFormat="1" applyFont="1" applyFill="1" applyBorder="1" applyAlignment="1">
      <alignment horizontal="center" vertical="center" wrapText="1"/>
    </xf>
    <xf numFmtId="0" fontId="3" fillId="8" borderId="22" xfId="0" applyNumberFormat="1" applyFont="1" applyFill="1" applyBorder="1" applyAlignment="1">
      <alignment horizontal="center" vertical="center" wrapText="1"/>
    </xf>
    <xf numFmtId="1" fontId="2" fillId="11" borderId="33" xfId="0" applyNumberFormat="1" applyFont="1" applyFill="1" applyBorder="1" applyAlignment="1">
      <alignment horizontal="center" vertical="center"/>
    </xf>
    <xf numFmtId="1" fontId="2" fillId="11" borderId="34" xfId="0" applyNumberFormat="1" applyFont="1" applyFill="1" applyBorder="1" applyAlignment="1">
      <alignment horizontal="center" vertical="center"/>
    </xf>
    <xf numFmtId="1" fontId="2" fillId="11" borderId="31" xfId="0" applyNumberFormat="1" applyFont="1" applyFill="1" applyBorder="1" applyAlignment="1">
      <alignment horizontal="center" vertical="center"/>
    </xf>
    <xf numFmtId="1" fontId="2" fillId="11" borderId="19" xfId="0" applyNumberFormat="1" applyFont="1" applyFill="1" applyBorder="1" applyAlignment="1">
      <alignment horizontal="center" vertical="center"/>
    </xf>
    <xf numFmtId="1" fontId="2" fillId="11" borderId="41" xfId="0" applyNumberFormat="1" applyFont="1" applyFill="1" applyBorder="1" applyAlignment="1">
      <alignment horizontal="center" vertical="center"/>
    </xf>
    <xf numFmtId="1" fontId="2" fillId="11" borderId="17" xfId="0" applyNumberFormat="1" applyFont="1" applyFill="1" applyBorder="1" applyAlignment="1">
      <alignment horizontal="center" vertical="center"/>
    </xf>
    <xf numFmtId="1" fontId="2" fillId="11" borderId="42" xfId="0" applyNumberFormat="1" applyFont="1" applyFill="1" applyBorder="1" applyAlignment="1">
      <alignment horizontal="center" vertical="center"/>
    </xf>
    <xf numFmtId="1" fontId="2" fillId="11" borderId="43" xfId="0" applyNumberFormat="1" applyFont="1" applyFill="1" applyBorder="1" applyAlignment="1">
      <alignment horizontal="center" vertical="center"/>
    </xf>
    <xf numFmtId="1" fontId="2" fillId="11" borderId="44" xfId="0" applyNumberFormat="1" applyFont="1" applyFill="1" applyBorder="1" applyAlignment="1">
      <alignment horizontal="center" vertical="center"/>
    </xf>
    <xf numFmtId="1" fontId="2" fillId="6" borderId="33" xfId="0" applyNumberFormat="1" applyFont="1" applyFill="1" applyBorder="1" applyAlignment="1">
      <alignment horizontal="center" vertical="center"/>
    </xf>
    <xf numFmtId="1" fontId="2" fillId="6" borderId="34" xfId="0" applyNumberFormat="1" applyFont="1" applyFill="1" applyBorder="1" applyAlignment="1">
      <alignment horizontal="center" vertical="center"/>
    </xf>
    <xf numFmtId="1" fontId="2" fillId="6" borderId="31" xfId="0" applyNumberFormat="1" applyFont="1" applyFill="1" applyBorder="1" applyAlignment="1">
      <alignment horizontal="center" vertical="center"/>
    </xf>
    <xf numFmtId="1" fontId="2" fillId="6" borderId="19" xfId="0" applyNumberFormat="1" applyFont="1" applyFill="1" applyBorder="1" applyAlignment="1">
      <alignment horizontal="center" vertical="center"/>
    </xf>
    <xf numFmtId="1" fontId="2" fillId="6" borderId="41" xfId="0" applyNumberFormat="1" applyFont="1" applyFill="1" applyBorder="1" applyAlignment="1">
      <alignment horizontal="center" vertical="center"/>
    </xf>
    <xf numFmtId="1" fontId="2" fillId="6" borderId="17" xfId="0" applyNumberFormat="1" applyFont="1" applyFill="1" applyBorder="1" applyAlignment="1">
      <alignment horizontal="center" vertical="center"/>
    </xf>
    <xf numFmtId="1" fontId="2" fillId="6" borderId="42" xfId="0" applyNumberFormat="1" applyFont="1" applyFill="1" applyBorder="1" applyAlignment="1">
      <alignment horizontal="center" vertical="center"/>
    </xf>
    <xf numFmtId="1" fontId="2" fillId="6" borderId="43" xfId="0" applyNumberFormat="1" applyFont="1" applyFill="1" applyBorder="1" applyAlignment="1">
      <alignment horizontal="center" vertical="center"/>
    </xf>
    <xf numFmtId="1" fontId="2" fillId="6" borderId="44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66" fontId="1" fillId="11" borderId="11" xfId="0" applyNumberFormat="1" applyFont="1" applyFill="1" applyBorder="1" applyAlignment="1">
      <alignment horizontal="center" vertical="center"/>
    </xf>
    <xf numFmtId="166" fontId="1" fillId="11" borderId="12" xfId="0" applyNumberFormat="1" applyFont="1" applyFill="1" applyBorder="1" applyAlignment="1">
      <alignment horizontal="center" vertical="center"/>
    </xf>
    <xf numFmtId="166" fontId="1" fillId="11" borderId="26" xfId="0" applyNumberFormat="1" applyFont="1" applyFill="1" applyBorder="1" applyAlignment="1">
      <alignment horizontal="center" vertical="center"/>
    </xf>
    <xf numFmtId="166" fontId="1" fillId="10" borderId="49" xfId="0" applyNumberFormat="1" applyFont="1" applyFill="1" applyBorder="1" applyAlignment="1">
      <alignment horizontal="center" vertical="center"/>
    </xf>
    <xf numFmtId="166" fontId="1" fillId="10" borderId="35" xfId="0" applyNumberFormat="1" applyFont="1" applyFill="1" applyBorder="1" applyAlignment="1">
      <alignment horizontal="center" vertical="center"/>
    </xf>
    <xf numFmtId="166" fontId="1" fillId="4" borderId="49" xfId="0" applyNumberFormat="1" applyFont="1" applyFill="1" applyBorder="1" applyAlignment="1" applyProtection="1">
      <alignment horizontal="center" vertical="center"/>
      <protection hidden="1"/>
    </xf>
    <xf numFmtId="166" fontId="1" fillId="4" borderId="26" xfId="0" applyNumberFormat="1" applyFont="1" applyFill="1" applyBorder="1" applyAlignment="1" applyProtection="1">
      <alignment horizontal="center" vertical="center"/>
      <protection hidden="1"/>
    </xf>
    <xf numFmtId="166" fontId="1" fillId="0" borderId="11" xfId="0" applyNumberFormat="1" applyFont="1" applyFill="1" applyBorder="1" applyAlignment="1">
      <alignment horizontal="center" vertical="center"/>
    </xf>
    <xf numFmtId="166" fontId="1" fillId="0" borderId="26" xfId="0" applyNumberFormat="1" applyFont="1" applyFill="1" applyBorder="1" applyAlignment="1">
      <alignment horizontal="center" vertical="center"/>
    </xf>
    <xf numFmtId="166" fontId="1" fillId="5" borderId="11" xfId="0" applyNumberFormat="1" applyFont="1" applyFill="1" applyBorder="1" applyAlignment="1">
      <alignment horizontal="center" vertical="center"/>
    </xf>
    <xf numFmtId="166" fontId="1" fillId="5" borderId="12" xfId="0" applyNumberFormat="1" applyFont="1" applyFill="1" applyBorder="1" applyAlignment="1">
      <alignment horizontal="center" vertical="center"/>
    </xf>
    <xf numFmtId="166" fontId="1" fillId="5" borderId="26" xfId="0" applyNumberFormat="1" applyFont="1" applyFill="1" applyBorder="1" applyAlignment="1">
      <alignment horizontal="center" vertical="center"/>
    </xf>
    <xf numFmtId="166" fontId="1" fillId="6" borderId="11" xfId="0" applyNumberFormat="1" applyFont="1" applyFill="1" applyBorder="1" applyAlignment="1">
      <alignment horizontal="center" vertical="center"/>
    </xf>
    <xf numFmtId="166" fontId="1" fillId="6" borderId="12" xfId="0" applyNumberFormat="1" applyFont="1" applyFill="1" applyBorder="1" applyAlignment="1">
      <alignment horizontal="center" vertical="center"/>
    </xf>
    <xf numFmtId="166" fontId="1" fillId="6" borderId="26" xfId="0" applyNumberFormat="1" applyFont="1" applyFill="1" applyBorder="1" applyAlignment="1">
      <alignment horizontal="center" vertical="center"/>
    </xf>
    <xf numFmtId="165" fontId="6" fillId="0" borderId="21" xfId="0" applyFont="1" applyBorder="1" applyAlignment="1">
      <alignment horizontal="center" vertical="center" wrapText="1"/>
    </xf>
    <xf numFmtId="165" fontId="6" fillId="0" borderId="22" xfId="0" applyFont="1" applyBorder="1" applyAlignment="1">
      <alignment horizontal="center" vertical="center" wrapText="1"/>
    </xf>
    <xf numFmtId="1" fontId="1" fillId="4" borderId="49" xfId="0" applyNumberFormat="1" applyFont="1" applyFill="1" applyBorder="1" applyAlignment="1">
      <alignment horizontal="center" vertical="center"/>
    </xf>
    <xf numFmtId="1" fontId="1" fillId="4" borderId="26" xfId="0" applyNumberFormat="1" applyFont="1" applyFill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 textRotation="90" wrapText="1"/>
    </xf>
    <xf numFmtId="165" fontId="4" fillId="0" borderId="39" xfId="0" applyFont="1" applyBorder="1" applyAlignment="1">
      <alignment horizontal="center" vertical="center" wrapText="1"/>
    </xf>
    <xf numFmtId="0" fontId="3" fillId="9" borderId="21" xfId="0" applyNumberFormat="1" applyFont="1" applyFill="1" applyBorder="1" applyAlignment="1">
      <alignment horizontal="center" vertical="center" textRotation="90" wrapText="1"/>
    </xf>
    <xf numFmtId="0" fontId="3" fillId="9" borderId="22" xfId="0" applyNumberFormat="1" applyFont="1" applyFill="1" applyBorder="1" applyAlignment="1">
      <alignment horizontal="center" vertical="center" textRotation="90" wrapText="1"/>
    </xf>
    <xf numFmtId="0" fontId="3" fillId="9" borderId="39" xfId="0" applyNumberFormat="1" applyFont="1" applyFill="1" applyBorder="1" applyAlignment="1">
      <alignment horizontal="center" vertical="center" textRotation="90" wrapText="1"/>
    </xf>
    <xf numFmtId="0" fontId="3" fillId="8" borderId="21" xfId="0" applyNumberFormat="1" applyFont="1" applyFill="1" applyBorder="1" applyAlignment="1">
      <alignment horizontal="center" vertical="center" textRotation="90" wrapText="1"/>
    </xf>
    <xf numFmtId="0" fontId="3" fillId="8" borderId="22" xfId="0" applyNumberFormat="1" applyFont="1" applyFill="1" applyBorder="1" applyAlignment="1">
      <alignment horizontal="center" vertical="center" textRotation="90" wrapText="1"/>
    </xf>
    <xf numFmtId="0" fontId="3" fillId="8" borderId="39" xfId="0" applyNumberFormat="1" applyFont="1" applyFill="1" applyBorder="1" applyAlignment="1">
      <alignment horizontal="center" vertical="center" textRotation="90" wrapText="1"/>
    </xf>
    <xf numFmtId="0" fontId="3" fillId="4" borderId="31" xfId="0" applyNumberFormat="1" applyFont="1" applyFill="1" applyBorder="1" applyAlignment="1">
      <alignment horizontal="center" vertical="center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17" xfId="0" applyNumberFormat="1" applyFont="1" applyFill="1" applyBorder="1" applyAlignment="1">
      <alignment horizontal="center" vertical="center" wrapText="1"/>
    </xf>
    <xf numFmtId="0" fontId="3" fillId="10" borderId="3" xfId="0" applyNumberFormat="1" applyFont="1" applyFill="1" applyBorder="1" applyAlignment="1">
      <alignment horizontal="center" vertical="center" wrapText="1"/>
    </xf>
    <xf numFmtId="0" fontId="3" fillId="7" borderId="21" xfId="0" applyNumberFormat="1" applyFont="1" applyFill="1" applyBorder="1" applyAlignment="1">
      <alignment horizontal="center" vertical="center" textRotation="90" wrapText="1"/>
    </xf>
    <xf numFmtId="0" fontId="3" fillId="7" borderId="22" xfId="0" applyNumberFormat="1" applyFont="1" applyFill="1" applyBorder="1" applyAlignment="1">
      <alignment horizontal="center" vertical="center" textRotation="90" wrapText="1"/>
    </xf>
    <xf numFmtId="0" fontId="3" fillId="7" borderId="39" xfId="0" applyNumberFormat="1" applyFont="1" applyFill="1" applyBorder="1" applyAlignment="1">
      <alignment horizontal="center" vertical="center" textRotation="90" wrapText="1"/>
    </xf>
    <xf numFmtId="166" fontId="1" fillId="4" borderId="49" xfId="0" applyNumberFormat="1" applyFont="1" applyFill="1" applyBorder="1" applyAlignment="1">
      <alignment horizontal="center" vertical="center"/>
    </xf>
    <xf numFmtId="166" fontId="1" fillId="4" borderId="26" xfId="0" applyNumberFormat="1" applyFont="1" applyFill="1" applyBorder="1" applyAlignment="1">
      <alignment horizontal="center" vertical="center"/>
    </xf>
    <xf numFmtId="166" fontId="1" fillId="10" borderId="12" xfId="0" applyNumberFormat="1" applyFont="1" applyFill="1" applyBorder="1" applyAlignment="1">
      <alignment horizontal="center" vertical="center"/>
    </xf>
    <xf numFmtId="166" fontId="1" fillId="4" borderId="11" xfId="0" applyNumberFormat="1" applyFont="1" applyFill="1" applyBorder="1" applyAlignment="1">
      <alignment horizontal="center" vertical="center"/>
    </xf>
    <xf numFmtId="1" fontId="1" fillId="10" borderId="12" xfId="0" applyNumberFormat="1" applyFont="1" applyFill="1" applyBorder="1" applyAlignment="1">
      <alignment horizontal="center" vertical="center"/>
    </xf>
    <xf numFmtId="1" fontId="1" fillId="4" borderId="1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160020</xdr:colOff>
      <xdr:row>115</xdr:row>
      <xdr:rowOff>68580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84820" cy="19400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X29"/>
  <sheetViews>
    <sheetView showGridLines="0" tabSelected="1" zoomScale="80" zoomScaleNormal="80" workbookViewId="0">
      <selection activeCell="AE9" sqref="AE9"/>
    </sheetView>
  </sheetViews>
  <sheetFormatPr defaultRowHeight="12.75" x14ac:dyDescent="0.2"/>
  <cols>
    <col min="1" max="1" width="27.5703125" customWidth="1"/>
    <col min="2" max="2" width="11.5703125" customWidth="1"/>
    <col min="3" max="3" width="6.7109375" customWidth="1"/>
    <col min="4" max="4" width="8.85546875" customWidth="1"/>
    <col min="5" max="5" width="0.28515625" style="1" customWidth="1"/>
    <col min="6" max="7" width="6.7109375" customWidth="1"/>
    <col min="8" max="15" width="7.7109375" customWidth="1"/>
    <col min="16" max="16" width="0.140625" customWidth="1"/>
    <col min="17" max="18" width="7.7109375" customWidth="1"/>
    <col min="19" max="19" width="7.7109375" hidden="1" customWidth="1"/>
    <col min="20" max="20" width="15.7109375" customWidth="1"/>
    <col min="21" max="21" width="16.140625" customWidth="1"/>
    <col min="22" max="23" width="7.7109375" customWidth="1"/>
    <col min="24" max="24" width="0.5703125" customWidth="1"/>
  </cols>
  <sheetData>
    <row r="1" spans="1:24" ht="20.25" customHeight="1" thickBot="1" x14ac:dyDescent="0.25">
      <c r="A1" s="122" t="s">
        <v>227</v>
      </c>
    </row>
    <row r="2" spans="1:24" ht="36.75" customHeight="1" x14ac:dyDescent="0.2">
      <c r="A2" s="185" t="s">
        <v>233</v>
      </c>
      <c r="B2" s="187" t="s">
        <v>0</v>
      </c>
      <c r="C2" s="194" t="s">
        <v>1</v>
      </c>
      <c r="D2" s="195"/>
      <c r="E2" s="196"/>
      <c r="F2" s="218" t="s">
        <v>2</v>
      </c>
      <c r="G2" s="219"/>
      <c r="H2" s="219"/>
      <c r="I2" s="219"/>
      <c r="J2" s="220"/>
      <c r="K2" s="221"/>
      <c r="L2" s="214" t="s">
        <v>237</v>
      </c>
      <c r="M2" s="215"/>
      <c r="N2" s="222" t="s">
        <v>85</v>
      </c>
      <c r="O2" s="223"/>
      <c r="P2" s="224"/>
      <c r="Q2" s="228" t="s">
        <v>3</v>
      </c>
      <c r="R2" s="229"/>
      <c r="S2" s="230"/>
      <c r="T2" s="234" t="s">
        <v>236</v>
      </c>
      <c r="U2" s="200" t="s">
        <v>4</v>
      </c>
      <c r="V2" s="202" t="s">
        <v>200</v>
      </c>
      <c r="W2" s="203"/>
      <c r="X2" s="204"/>
    </row>
    <row r="3" spans="1:24" ht="62.25" customHeight="1" thickBot="1" x14ac:dyDescent="0.25">
      <c r="A3" s="186"/>
      <c r="B3" s="188"/>
      <c r="C3" s="197"/>
      <c r="D3" s="198"/>
      <c r="E3" s="199"/>
      <c r="F3" s="212" t="s">
        <v>7</v>
      </c>
      <c r="G3" s="213"/>
      <c r="H3" s="208" t="s">
        <v>234</v>
      </c>
      <c r="I3" s="209"/>
      <c r="J3" s="210" t="s">
        <v>235</v>
      </c>
      <c r="K3" s="211"/>
      <c r="L3" s="216"/>
      <c r="M3" s="217"/>
      <c r="N3" s="225"/>
      <c r="O3" s="226"/>
      <c r="P3" s="227"/>
      <c r="Q3" s="231"/>
      <c r="R3" s="232"/>
      <c r="S3" s="233"/>
      <c r="T3" s="235"/>
      <c r="U3" s="201"/>
      <c r="V3" s="205"/>
      <c r="W3" s="206"/>
      <c r="X3" s="207"/>
    </row>
    <row r="4" spans="1:24" ht="17.25" customHeight="1" x14ac:dyDescent="0.2">
      <c r="A4" s="112" t="s">
        <v>211</v>
      </c>
      <c r="B4" s="7">
        <v>107340</v>
      </c>
      <c r="C4" s="176">
        <v>1</v>
      </c>
      <c r="D4" s="177"/>
      <c r="E4" s="178"/>
      <c r="F4" s="170">
        <v>1</v>
      </c>
      <c r="G4" s="171"/>
      <c r="H4" s="164">
        <v>0</v>
      </c>
      <c r="I4" s="165"/>
      <c r="J4" s="158">
        <v>1</v>
      </c>
      <c r="K4" s="159"/>
      <c r="L4" s="154">
        <v>0</v>
      </c>
      <c r="M4" s="155"/>
      <c r="N4" s="145">
        <v>1</v>
      </c>
      <c r="O4" s="146"/>
      <c r="P4" s="147"/>
      <c r="Q4" s="245">
        <v>1</v>
      </c>
      <c r="R4" s="246"/>
      <c r="S4" s="247"/>
      <c r="T4" s="119">
        <v>1</v>
      </c>
      <c r="U4" s="117">
        <v>1</v>
      </c>
      <c r="V4" s="236">
        <v>0</v>
      </c>
      <c r="W4" s="237"/>
      <c r="X4" s="238"/>
    </row>
    <row r="5" spans="1:24" ht="15.75" customHeight="1" x14ac:dyDescent="0.2">
      <c r="A5" s="113" t="s">
        <v>253</v>
      </c>
      <c r="B5" s="4">
        <v>35756</v>
      </c>
      <c r="C5" s="179">
        <v>0</v>
      </c>
      <c r="D5" s="180"/>
      <c r="E5" s="181"/>
      <c r="F5" s="172">
        <v>0</v>
      </c>
      <c r="G5" s="173"/>
      <c r="H5" s="166">
        <v>1</v>
      </c>
      <c r="I5" s="167"/>
      <c r="J5" s="160">
        <v>0</v>
      </c>
      <c r="K5" s="161"/>
      <c r="L5" s="132">
        <v>0</v>
      </c>
      <c r="M5" s="133"/>
      <c r="N5" s="148">
        <v>0</v>
      </c>
      <c r="O5" s="149"/>
      <c r="P5" s="150"/>
      <c r="Q5" s="248">
        <v>0</v>
      </c>
      <c r="R5" s="249"/>
      <c r="S5" s="250"/>
      <c r="T5" s="120">
        <v>1</v>
      </c>
      <c r="U5" s="118">
        <v>1</v>
      </c>
      <c r="V5" s="239">
        <v>0</v>
      </c>
      <c r="W5" s="240"/>
      <c r="X5" s="241"/>
    </row>
    <row r="6" spans="1:24" ht="15.75" customHeight="1" x14ac:dyDescent="0.2">
      <c r="A6" s="113" t="s">
        <v>254</v>
      </c>
      <c r="B6" s="4">
        <v>47117</v>
      </c>
      <c r="C6" s="179">
        <v>0</v>
      </c>
      <c r="D6" s="180"/>
      <c r="E6" s="181"/>
      <c r="F6" s="172">
        <v>0</v>
      </c>
      <c r="G6" s="173"/>
      <c r="H6" s="166">
        <v>1</v>
      </c>
      <c r="I6" s="167"/>
      <c r="J6" s="160">
        <v>0</v>
      </c>
      <c r="K6" s="161"/>
      <c r="L6" s="132">
        <v>0</v>
      </c>
      <c r="M6" s="133"/>
      <c r="N6" s="148">
        <v>0</v>
      </c>
      <c r="O6" s="149"/>
      <c r="P6" s="150"/>
      <c r="Q6" s="248">
        <v>0</v>
      </c>
      <c r="R6" s="249"/>
      <c r="S6" s="250"/>
      <c r="T6" s="120">
        <v>1</v>
      </c>
      <c r="U6" s="118">
        <v>1</v>
      </c>
      <c r="V6" s="239">
        <v>0</v>
      </c>
      <c r="W6" s="240"/>
      <c r="X6" s="241"/>
    </row>
    <row r="7" spans="1:24" ht="15" customHeight="1" thickBot="1" x14ac:dyDescent="0.25">
      <c r="A7" s="113" t="s">
        <v>255</v>
      </c>
      <c r="B7" s="4">
        <v>8518</v>
      </c>
      <c r="C7" s="182">
        <v>1</v>
      </c>
      <c r="D7" s="183"/>
      <c r="E7" s="184"/>
      <c r="F7" s="174">
        <v>0</v>
      </c>
      <c r="G7" s="175"/>
      <c r="H7" s="156">
        <v>1</v>
      </c>
      <c r="I7" s="157"/>
      <c r="J7" s="162">
        <v>1</v>
      </c>
      <c r="K7" s="163"/>
      <c r="L7" s="134">
        <v>1</v>
      </c>
      <c r="M7" s="135"/>
      <c r="N7" s="151">
        <v>1</v>
      </c>
      <c r="O7" s="152"/>
      <c r="P7" s="153"/>
      <c r="Q7" s="251">
        <v>1</v>
      </c>
      <c r="R7" s="252"/>
      <c r="S7" s="253"/>
      <c r="T7" s="121">
        <v>1</v>
      </c>
      <c r="U7" s="118">
        <v>1</v>
      </c>
      <c r="V7" s="242">
        <v>1</v>
      </c>
      <c r="W7" s="243"/>
      <c r="X7" s="244"/>
    </row>
    <row r="8" spans="1:24" ht="23.25" customHeight="1" thickBot="1" x14ac:dyDescent="0.25">
      <c r="A8" s="2" t="s">
        <v>239</v>
      </c>
      <c r="B8" s="17"/>
      <c r="C8" s="254">
        <f>SUM(C4:E7)</f>
        <v>2</v>
      </c>
      <c r="D8" s="255"/>
      <c r="E8" s="256"/>
      <c r="F8" s="168">
        <f>SUM(F4:G7)</f>
        <v>1</v>
      </c>
      <c r="G8" s="169"/>
      <c r="H8" s="139">
        <f>SUM(H4:I7)</f>
        <v>3</v>
      </c>
      <c r="I8" s="140"/>
      <c r="J8" s="141">
        <f>SUM(J4:K7)</f>
        <v>2</v>
      </c>
      <c r="K8" s="142"/>
      <c r="L8" s="143">
        <f>SUM(L4:M7)</f>
        <v>1</v>
      </c>
      <c r="M8" s="144"/>
      <c r="N8" s="136">
        <f>SUM(N4:P7)</f>
        <v>2</v>
      </c>
      <c r="O8" s="137"/>
      <c r="P8" s="138"/>
      <c r="Q8" s="129">
        <f>SUM(Q4:S7)</f>
        <v>2</v>
      </c>
      <c r="R8" s="130"/>
      <c r="S8" s="131"/>
      <c r="T8" s="115">
        <f>SUM(T4:T7)</f>
        <v>4</v>
      </c>
      <c r="U8" s="116">
        <f>SUM(U4:U7)</f>
        <v>4</v>
      </c>
      <c r="V8" s="126">
        <f>SUM(V4:X7)</f>
        <v>1</v>
      </c>
      <c r="W8" s="127"/>
      <c r="X8" s="128"/>
    </row>
    <row r="9" spans="1:24" ht="23.25" customHeight="1" thickBot="1" x14ac:dyDescent="0.25">
      <c r="A9" s="2" t="s">
        <v>240</v>
      </c>
      <c r="B9" s="17"/>
      <c r="C9" s="189">
        <f>C8/4</f>
        <v>0.5</v>
      </c>
      <c r="D9" s="190"/>
      <c r="E9" s="191"/>
      <c r="F9" s="192">
        <f>F8/4</f>
        <v>0.25</v>
      </c>
      <c r="G9" s="193"/>
      <c r="H9" s="260">
        <f>H8/4</f>
        <v>0.75</v>
      </c>
      <c r="I9" s="261"/>
      <c r="J9" s="262">
        <f>J8/4</f>
        <v>0.5</v>
      </c>
      <c r="K9" s="263"/>
      <c r="L9" s="264">
        <f>L8/4</f>
        <v>0.25</v>
      </c>
      <c r="M9" s="265"/>
      <c r="N9" s="266">
        <f>N8/4</f>
        <v>0.5</v>
      </c>
      <c r="O9" s="267"/>
      <c r="P9" s="268"/>
      <c r="Q9" s="269">
        <f>Q8/4</f>
        <v>0.5</v>
      </c>
      <c r="R9" s="270"/>
      <c r="S9" s="271"/>
      <c r="T9" s="103">
        <f>T8/4</f>
        <v>1</v>
      </c>
      <c r="U9" s="104">
        <f>U8/4</f>
        <v>1</v>
      </c>
      <c r="V9" s="257">
        <f>V8/4</f>
        <v>0.25</v>
      </c>
      <c r="W9" s="258"/>
      <c r="X9" s="259"/>
    </row>
    <row r="10" spans="1:24" ht="13.5" customHeight="1" x14ac:dyDescent="0.2"/>
    <row r="11" spans="1:24" ht="13.5" customHeight="1" thickBot="1" x14ac:dyDescent="0.25"/>
    <row r="12" spans="1:24" ht="41.25" customHeight="1" x14ac:dyDescent="0.2">
      <c r="A12" s="185" t="s">
        <v>246</v>
      </c>
      <c r="B12" s="187" t="s">
        <v>0</v>
      </c>
      <c r="C12" s="194" t="s">
        <v>1</v>
      </c>
      <c r="D12" s="195"/>
      <c r="E12" s="196"/>
      <c r="F12" s="218" t="s">
        <v>2</v>
      </c>
      <c r="G12" s="219"/>
      <c r="H12" s="219"/>
      <c r="I12" s="219"/>
      <c r="J12" s="220"/>
      <c r="K12" s="221"/>
      <c r="L12" s="214" t="s">
        <v>237</v>
      </c>
      <c r="M12" s="215"/>
      <c r="N12" s="222" t="s">
        <v>85</v>
      </c>
      <c r="O12" s="223"/>
      <c r="P12" s="224"/>
      <c r="Q12" s="228" t="s">
        <v>3</v>
      </c>
      <c r="R12" s="229"/>
      <c r="S12" s="230"/>
      <c r="T12" s="234" t="s">
        <v>236</v>
      </c>
      <c r="U12" s="200" t="s">
        <v>4</v>
      </c>
      <c r="V12" s="202" t="s">
        <v>200</v>
      </c>
      <c r="W12" s="203"/>
      <c r="X12" s="204"/>
    </row>
    <row r="13" spans="1:24" ht="63" customHeight="1" thickBot="1" x14ac:dyDescent="0.25">
      <c r="A13" s="186"/>
      <c r="B13" s="188"/>
      <c r="C13" s="197"/>
      <c r="D13" s="198"/>
      <c r="E13" s="199"/>
      <c r="F13" s="212" t="s">
        <v>7</v>
      </c>
      <c r="G13" s="213"/>
      <c r="H13" s="208" t="s">
        <v>234</v>
      </c>
      <c r="I13" s="209"/>
      <c r="J13" s="210" t="s">
        <v>235</v>
      </c>
      <c r="K13" s="211"/>
      <c r="L13" s="216"/>
      <c r="M13" s="217"/>
      <c r="N13" s="225"/>
      <c r="O13" s="226"/>
      <c r="P13" s="227"/>
      <c r="Q13" s="231"/>
      <c r="R13" s="232"/>
      <c r="S13" s="233"/>
      <c r="T13" s="235"/>
      <c r="U13" s="201"/>
      <c r="V13" s="205"/>
      <c r="W13" s="206"/>
      <c r="X13" s="207"/>
    </row>
    <row r="14" spans="1:24" ht="15.75" customHeight="1" x14ac:dyDescent="0.2">
      <c r="A14" s="112" t="s">
        <v>248</v>
      </c>
      <c r="B14" s="123">
        <v>38702</v>
      </c>
      <c r="C14" s="176">
        <v>3</v>
      </c>
      <c r="D14" s="177"/>
      <c r="E14" s="178"/>
      <c r="F14" s="170">
        <v>3</v>
      </c>
      <c r="G14" s="171"/>
      <c r="H14" s="164">
        <v>5</v>
      </c>
      <c r="I14" s="165"/>
      <c r="J14" s="158">
        <v>4</v>
      </c>
      <c r="K14" s="159"/>
      <c r="L14" s="154">
        <v>0</v>
      </c>
      <c r="M14" s="155"/>
      <c r="N14" s="145">
        <v>4</v>
      </c>
      <c r="O14" s="146"/>
      <c r="P14" s="147"/>
      <c r="Q14" s="245">
        <v>2</v>
      </c>
      <c r="R14" s="246"/>
      <c r="S14" s="247"/>
      <c r="T14" s="119">
        <v>6</v>
      </c>
      <c r="U14" s="117">
        <v>7</v>
      </c>
      <c r="V14" s="236">
        <v>0</v>
      </c>
      <c r="W14" s="237"/>
      <c r="X14" s="238"/>
    </row>
    <row r="15" spans="1:24" ht="15.75" customHeight="1" x14ac:dyDescent="0.2">
      <c r="A15" s="113" t="s">
        <v>249</v>
      </c>
      <c r="B15" s="124">
        <v>26898</v>
      </c>
      <c r="C15" s="179">
        <v>5</v>
      </c>
      <c r="D15" s="180"/>
      <c r="E15" s="181"/>
      <c r="F15" s="172">
        <v>1</v>
      </c>
      <c r="G15" s="173"/>
      <c r="H15" s="166">
        <v>4</v>
      </c>
      <c r="I15" s="167"/>
      <c r="J15" s="160">
        <v>1</v>
      </c>
      <c r="K15" s="161"/>
      <c r="L15" s="132">
        <v>0</v>
      </c>
      <c r="M15" s="133"/>
      <c r="N15" s="148">
        <v>5</v>
      </c>
      <c r="O15" s="149"/>
      <c r="P15" s="150"/>
      <c r="Q15" s="248">
        <v>4</v>
      </c>
      <c r="R15" s="249"/>
      <c r="S15" s="250"/>
      <c r="T15" s="120">
        <v>6</v>
      </c>
      <c r="U15" s="118">
        <v>5</v>
      </c>
      <c r="V15" s="239">
        <v>0</v>
      </c>
      <c r="W15" s="240"/>
      <c r="X15" s="241"/>
    </row>
    <row r="16" spans="1:24" ht="16.5" customHeight="1" x14ac:dyDescent="0.2">
      <c r="A16" s="113" t="s">
        <v>250</v>
      </c>
      <c r="B16" s="124">
        <v>45943</v>
      </c>
      <c r="C16" s="179">
        <v>4</v>
      </c>
      <c r="D16" s="180"/>
      <c r="E16" s="181"/>
      <c r="F16" s="172">
        <v>0</v>
      </c>
      <c r="G16" s="173"/>
      <c r="H16" s="166">
        <v>7</v>
      </c>
      <c r="I16" s="167"/>
      <c r="J16" s="160">
        <v>2</v>
      </c>
      <c r="K16" s="161"/>
      <c r="L16" s="132">
        <v>2</v>
      </c>
      <c r="M16" s="133"/>
      <c r="N16" s="148">
        <v>4</v>
      </c>
      <c r="O16" s="149"/>
      <c r="P16" s="150"/>
      <c r="Q16" s="248">
        <v>3</v>
      </c>
      <c r="R16" s="249"/>
      <c r="S16" s="250"/>
      <c r="T16" s="120">
        <v>10</v>
      </c>
      <c r="U16" s="118">
        <v>10</v>
      </c>
      <c r="V16" s="239">
        <v>0</v>
      </c>
      <c r="W16" s="240"/>
      <c r="X16" s="241"/>
    </row>
    <row r="17" spans="1:24" ht="15.75" customHeight="1" thickBot="1" x14ac:dyDescent="0.25">
      <c r="A17" s="113" t="s">
        <v>251</v>
      </c>
      <c r="B17" s="124">
        <v>33626</v>
      </c>
      <c r="C17" s="182">
        <v>6</v>
      </c>
      <c r="D17" s="183"/>
      <c r="E17" s="184"/>
      <c r="F17" s="174">
        <v>2</v>
      </c>
      <c r="G17" s="175"/>
      <c r="H17" s="156">
        <v>2</v>
      </c>
      <c r="I17" s="157"/>
      <c r="J17" s="162">
        <v>5</v>
      </c>
      <c r="K17" s="163"/>
      <c r="L17" s="134">
        <v>1</v>
      </c>
      <c r="M17" s="135"/>
      <c r="N17" s="151">
        <v>6</v>
      </c>
      <c r="O17" s="152"/>
      <c r="P17" s="153"/>
      <c r="Q17" s="251">
        <v>3</v>
      </c>
      <c r="R17" s="252"/>
      <c r="S17" s="253"/>
      <c r="T17" s="121">
        <v>7</v>
      </c>
      <c r="U17" s="118">
        <v>7</v>
      </c>
      <c r="V17" s="242">
        <v>3</v>
      </c>
      <c r="W17" s="243"/>
      <c r="X17" s="244"/>
    </row>
    <row r="18" spans="1:24" ht="21.75" customHeight="1" thickBot="1" x14ac:dyDescent="0.25">
      <c r="A18" s="2" t="s">
        <v>258</v>
      </c>
      <c r="B18" s="17"/>
      <c r="C18" s="254">
        <f>SUM(C14:E17)</f>
        <v>18</v>
      </c>
      <c r="D18" s="255"/>
      <c r="E18" s="256"/>
      <c r="F18" s="168">
        <f>SUM(F14:G17)</f>
        <v>6</v>
      </c>
      <c r="G18" s="169"/>
      <c r="H18" s="139">
        <f>SUM(H14:I17)</f>
        <v>18</v>
      </c>
      <c r="I18" s="140"/>
      <c r="J18" s="141">
        <f>SUM(J14:K17)</f>
        <v>12</v>
      </c>
      <c r="K18" s="142"/>
      <c r="L18" s="143">
        <f>SUM(L14:M17)</f>
        <v>3</v>
      </c>
      <c r="M18" s="144"/>
      <c r="N18" s="136">
        <f>SUM(N14:P17)</f>
        <v>19</v>
      </c>
      <c r="O18" s="137"/>
      <c r="P18" s="138"/>
      <c r="Q18" s="129">
        <f>SUM(Q14:S17)</f>
        <v>12</v>
      </c>
      <c r="R18" s="130"/>
      <c r="S18" s="131"/>
      <c r="T18" s="115">
        <f>SUM(T14:T17)</f>
        <v>29</v>
      </c>
      <c r="U18" s="116">
        <f>SUM(U14:U17)</f>
        <v>29</v>
      </c>
      <c r="V18" s="126">
        <f>SUM(V14:X17)</f>
        <v>3</v>
      </c>
      <c r="W18" s="127"/>
      <c r="X18" s="128"/>
    </row>
    <row r="19" spans="1:24" ht="22.5" customHeight="1" thickBot="1" x14ac:dyDescent="0.25">
      <c r="A19" s="2" t="s">
        <v>259</v>
      </c>
      <c r="B19" s="17"/>
      <c r="C19" s="189">
        <f>C18/32</f>
        <v>0.5625</v>
      </c>
      <c r="D19" s="190"/>
      <c r="E19" s="191"/>
      <c r="F19" s="192">
        <f>F18/32</f>
        <v>0.1875</v>
      </c>
      <c r="G19" s="193"/>
      <c r="H19" s="260">
        <f>H18/32</f>
        <v>0.5625</v>
      </c>
      <c r="I19" s="261"/>
      <c r="J19" s="262">
        <f>J18/32</f>
        <v>0.375</v>
      </c>
      <c r="K19" s="263"/>
      <c r="L19" s="264">
        <f>L18/32</f>
        <v>9.375E-2</v>
      </c>
      <c r="M19" s="265"/>
      <c r="N19" s="266">
        <f>N18/32</f>
        <v>0.59375</v>
      </c>
      <c r="O19" s="267"/>
      <c r="P19" s="268"/>
      <c r="Q19" s="269">
        <f>Q18/32</f>
        <v>0.375</v>
      </c>
      <c r="R19" s="270"/>
      <c r="S19" s="271"/>
      <c r="T19" s="103">
        <f>T18/32</f>
        <v>0.90625</v>
      </c>
      <c r="U19" s="104">
        <f>U18/32</f>
        <v>0.90625</v>
      </c>
      <c r="V19" s="257">
        <f>V18/32</f>
        <v>9.375E-2</v>
      </c>
      <c r="W19" s="258"/>
      <c r="X19" s="259"/>
    </row>
    <row r="21" spans="1:24" ht="13.5" thickBot="1" x14ac:dyDescent="0.25"/>
    <row r="22" spans="1:24" ht="46.5" customHeight="1" x14ac:dyDescent="0.2">
      <c r="A22" s="185" t="s">
        <v>247</v>
      </c>
      <c r="B22" s="187" t="s">
        <v>0</v>
      </c>
      <c r="C22" s="194" t="s">
        <v>1</v>
      </c>
      <c r="D22" s="195"/>
      <c r="E22" s="196"/>
      <c r="F22" s="218" t="s">
        <v>2</v>
      </c>
      <c r="G22" s="219"/>
      <c r="H22" s="219"/>
      <c r="I22" s="219"/>
      <c r="J22" s="220"/>
      <c r="K22" s="221"/>
      <c r="L22" s="214" t="s">
        <v>237</v>
      </c>
      <c r="M22" s="215"/>
      <c r="N22" s="222" t="s">
        <v>85</v>
      </c>
      <c r="O22" s="223"/>
      <c r="P22" s="224"/>
      <c r="Q22" s="228" t="s">
        <v>3</v>
      </c>
      <c r="R22" s="229"/>
      <c r="S22" s="230"/>
      <c r="T22" s="234" t="s">
        <v>236</v>
      </c>
      <c r="U22" s="200" t="s">
        <v>4</v>
      </c>
      <c r="V22" s="202" t="s">
        <v>200</v>
      </c>
      <c r="W22" s="203"/>
      <c r="X22" s="204"/>
    </row>
    <row r="23" spans="1:24" ht="64.5" customHeight="1" thickBot="1" x14ac:dyDescent="0.25">
      <c r="A23" s="186"/>
      <c r="B23" s="188"/>
      <c r="C23" s="197"/>
      <c r="D23" s="198"/>
      <c r="E23" s="199"/>
      <c r="F23" s="212" t="s">
        <v>7</v>
      </c>
      <c r="G23" s="213"/>
      <c r="H23" s="208" t="s">
        <v>234</v>
      </c>
      <c r="I23" s="209"/>
      <c r="J23" s="210" t="s">
        <v>235</v>
      </c>
      <c r="K23" s="211"/>
      <c r="L23" s="216"/>
      <c r="M23" s="217"/>
      <c r="N23" s="225"/>
      <c r="O23" s="226"/>
      <c r="P23" s="227"/>
      <c r="Q23" s="231"/>
      <c r="R23" s="232"/>
      <c r="S23" s="233"/>
      <c r="T23" s="235"/>
      <c r="U23" s="201"/>
      <c r="V23" s="205"/>
      <c r="W23" s="206"/>
      <c r="X23" s="207"/>
    </row>
    <row r="24" spans="1:24" ht="15.75" customHeight="1" x14ac:dyDescent="0.2">
      <c r="A24" s="112" t="s">
        <v>248</v>
      </c>
      <c r="B24" s="123">
        <v>26071</v>
      </c>
      <c r="C24" s="176">
        <v>8</v>
      </c>
      <c r="D24" s="177"/>
      <c r="E24" s="178"/>
      <c r="F24" s="170">
        <v>4</v>
      </c>
      <c r="G24" s="171"/>
      <c r="H24" s="164">
        <v>36</v>
      </c>
      <c r="I24" s="165"/>
      <c r="J24" s="158">
        <v>8</v>
      </c>
      <c r="K24" s="159"/>
      <c r="L24" s="154">
        <v>0</v>
      </c>
      <c r="M24" s="155"/>
      <c r="N24" s="145">
        <v>24</v>
      </c>
      <c r="O24" s="146"/>
      <c r="P24" s="147"/>
      <c r="Q24" s="245">
        <v>22</v>
      </c>
      <c r="R24" s="246"/>
      <c r="S24" s="247"/>
      <c r="T24" s="119">
        <v>34</v>
      </c>
      <c r="U24" s="117">
        <v>29</v>
      </c>
      <c r="V24" s="236">
        <v>1</v>
      </c>
      <c r="W24" s="237"/>
      <c r="X24" s="238"/>
    </row>
    <row r="25" spans="1:24" ht="15.75" customHeight="1" x14ac:dyDescent="0.2">
      <c r="A25" s="113" t="s">
        <v>249</v>
      </c>
      <c r="B25" s="124">
        <v>16962</v>
      </c>
      <c r="C25" s="179">
        <v>3</v>
      </c>
      <c r="D25" s="180"/>
      <c r="E25" s="181"/>
      <c r="F25" s="172">
        <v>5</v>
      </c>
      <c r="G25" s="173"/>
      <c r="H25" s="166">
        <v>24</v>
      </c>
      <c r="I25" s="167"/>
      <c r="J25" s="160">
        <v>5</v>
      </c>
      <c r="K25" s="161"/>
      <c r="L25" s="132">
        <v>0</v>
      </c>
      <c r="M25" s="133"/>
      <c r="N25" s="148">
        <v>12</v>
      </c>
      <c r="O25" s="149"/>
      <c r="P25" s="150"/>
      <c r="Q25" s="248">
        <v>11</v>
      </c>
      <c r="R25" s="249"/>
      <c r="S25" s="250"/>
      <c r="T25" s="120">
        <v>9</v>
      </c>
      <c r="U25" s="118">
        <v>6</v>
      </c>
      <c r="V25" s="239">
        <v>1</v>
      </c>
      <c r="W25" s="240"/>
      <c r="X25" s="241"/>
    </row>
    <row r="26" spans="1:24" ht="16.5" customHeight="1" x14ac:dyDescent="0.2">
      <c r="A26" s="113" t="s">
        <v>250</v>
      </c>
      <c r="B26" s="124">
        <v>28128</v>
      </c>
      <c r="C26" s="179">
        <v>13</v>
      </c>
      <c r="D26" s="180"/>
      <c r="E26" s="181"/>
      <c r="F26" s="172">
        <v>16</v>
      </c>
      <c r="G26" s="173"/>
      <c r="H26" s="166">
        <v>46</v>
      </c>
      <c r="I26" s="167"/>
      <c r="J26" s="160">
        <v>14</v>
      </c>
      <c r="K26" s="161"/>
      <c r="L26" s="132">
        <v>3</v>
      </c>
      <c r="M26" s="133"/>
      <c r="N26" s="148">
        <v>32</v>
      </c>
      <c r="O26" s="149"/>
      <c r="P26" s="150"/>
      <c r="Q26" s="248">
        <v>31</v>
      </c>
      <c r="R26" s="249"/>
      <c r="S26" s="250"/>
      <c r="T26" s="120">
        <v>46</v>
      </c>
      <c r="U26" s="118">
        <v>46</v>
      </c>
      <c r="V26" s="239">
        <v>3</v>
      </c>
      <c r="W26" s="240"/>
      <c r="X26" s="241"/>
    </row>
    <row r="27" spans="1:24" ht="15.75" customHeight="1" thickBot="1" x14ac:dyDescent="0.25">
      <c r="A27" s="113" t="s">
        <v>251</v>
      </c>
      <c r="B27" s="124">
        <v>29642</v>
      </c>
      <c r="C27" s="182">
        <v>2</v>
      </c>
      <c r="D27" s="183"/>
      <c r="E27" s="184"/>
      <c r="F27" s="174">
        <v>4</v>
      </c>
      <c r="G27" s="175"/>
      <c r="H27" s="156">
        <v>52</v>
      </c>
      <c r="I27" s="157"/>
      <c r="J27" s="162">
        <v>5</v>
      </c>
      <c r="K27" s="163"/>
      <c r="L27" s="134">
        <v>5</v>
      </c>
      <c r="M27" s="135"/>
      <c r="N27" s="151">
        <v>19</v>
      </c>
      <c r="O27" s="152"/>
      <c r="P27" s="153"/>
      <c r="Q27" s="251">
        <v>16</v>
      </c>
      <c r="R27" s="252"/>
      <c r="S27" s="253"/>
      <c r="T27" s="121">
        <v>14</v>
      </c>
      <c r="U27" s="118">
        <v>7</v>
      </c>
      <c r="V27" s="242">
        <v>0</v>
      </c>
      <c r="W27" s="243"/>
      <c r="X27" s="244"/>
    </row>
    <row r="28" spans="1:24" ht="21.75" customHeight="1" thickBot="1" x14ac:dyDescent="0.25">
      <c r="A28" s="2" t="s">
        <v>260</v>
      </c>
      <c r="B28" s="17"/>
      <c r="C28" s="254">
        <f>SUM(C24:E27)</f>
        <v>26</v>
      </c>
      <c r="D28" s="255"/>
      <c r="E28" s="256"/>
      <c r="F28" s="168">
        <f>SUM(F24:G27)</f>
        <v>29</v>
      </c>
      <c r="G28" s="169"/>
      <c r="H28" s="139">
        <f>SUM(H24:I27)</f>
        <v>158</v>
      </c>
      <c r="I28" s="140"/>
      <c r="J28" s="141">
        <f>SUM(J24:K27)</f>
        <v>32</v>
      </c>
      <c r="K28" s="142"/>
      <c r="L28" s="143">
        <f>SUM(L24:M27)</f>
        <v>8</v>
      </c>
      <c r="M28" s="144"/>
      <c r="N28" s="136">
        <f>SUM(N24:P27)</f>
        <v>87</v>
      </c>
      <c r="O28" s="137"/>
      <c r="P28" s="138"/>
      <c r="Q28" s="129">
        <f>SUM(Q24:S27)</f>
        <v>80</v>
      </c>
      <c r="R28" s="130"/>
      <c r="S28" s="131"/>
      <c r="T28" s="115">
        <f>SUM(T24:T27)</f>
        <v>103</v>
      </c>
      <c r="U28" s="116">
        <f>SUM(U24:U27)</f>
        <v>88</v>
      </c>
      <c r="V28" s="126">
        <f>SUM(V24:X27)</f>
        <v>5</v>
      </c>
      <c r="W28" s="127"/>
      <c r="X28" s="128"/>
    </row>
    <row r="29" spans="1:24" ht="21.75" customHeight="1" thickBot="1" x14ac:dyDescent="0.25">
      <c r="A29" s="2" t="s">
        <v>261</v>
      </c>
      <c r="B29" s="17"/>
      <c r="C29" s="189">
        <f>C28/164</f>
        <v>0.15853658536585366</v>
      </c>
      <c r="D29" s="190"/>
      <c r="E29" s="191"/>
      <c r="F29" s="192">
        <f>F28/164</f>
        <v>0.17682926829268292</v>
      </c>
      <c r="G29" s="193"/>
      <c r="H29" s="260">
        <f>H28/164</f>
        <v>0.96341463414634143</v>
      </c>
      <c r="I29" s="261"/>
      <c r="J29" s="262">
        <f>J28/164</f>
        <v>0.1951219512195122</v>
      </c>
      <c r="K29" s="263"/>
      <c r="L29" s="264">
        <f>L28/164</f>
        <v>4.878048780487805E-2</v>
      </c>
      <c r="M29" s="265"/>
      <c r="N29" s="266">
        <f>N28/164</f>
        <v>0.53048780487804881</v>
      </c>
      <c r="O29" s="267"/>
      <c r="P29" s="268"/>
      <c r="Q29" s="269">
        <f>Q28/164</f>
        <v>0.48780487804878048</v>
      </c>
      <c r="R29" s="270"/>
      <c r="S29" s="271"/>
      <c r="T29" s="103">
        <f>T28/164</f>
        <v>0.62804878048780488</v>
      </c>
      <c r="U29" s="104">
        <f>U28/164</f>
        <v>0.53658536585365857</v>
      </c>
      <c r="V29" s="257">
        <f>V28/164</f>
        <v>3.048780487804878E-2</v>
      </c>
      <c r="W29" s="258"/>
      <c r="X29" s="259"/>
    </row>
  </sheetData>
  <mergeCells count="183">
    <mergeCell ref="N28:P28"/>
    <mergeCell ref="Q28:S28"/>
    <mergeCell ref="V28:X28"/>
    <mergeCell ref="C29:E29"/>
    <mergeCell ref="F29:G29"/>
    <mergeCell ref="H29:I29"/>
    <mergeCell ref="J29:K29"/>
    <mergeCell ref="L29:M29"/>
    <mergeCell ref="N29:P29"/>
    <mergeCell ref="Q29:S29"/>
    <mergeCell ref="V29:X29"/>
    <mergeCell ref="C28:E28"/>
    <mergeCell ref="F28:G28"/>
    <mergeCell ref="H28:I28"/>
    <mergeCell ref="J28:K28"/>
    <mergeCell ref="L28:M28"/>
    <mergeCell ref="N26:P26"/>
    <mergeCell ref="Q26:S26"/>
    <mergeCell ref="V26:X26"/>
    <mergeCell ref="C27:E27"/>
    <mergeCell ref="F27:G27"/>
    <mergeCell ref="H27:I27"/>
    <mergeCell ref="J27:K27"/>
    <mergeCell ref="L27:M27"/>
    <mergeCell ref="N27:P27"/>
    <mergeCell ref="Q27:S27"/>
    <mergeCell ref="V27:X27"/>
    <mergeCell ref="C26:E26"/>
    <mergeCell ref="F26:G26"/>
    <mergeCell ref="H26:I26"/>
    <mergeCell ref="J26:K26"/>
    <mergeCell ref="L26:M26"/>
    <mergeCell ref="N24:P24"/>
    <mergeCell ref="Q24:S24"/>
    <mergeCell ref="V24:X24"/>
    <mergeCell ref="C25:E25"/>
    <mergeCell ref="F25:G25"/>
    <mergeCell ref="H25:I25"/>
    <mergeCell ref="J25:K25"/>
    <mergeCell ref="L25:M25"/>
    <mergeCell ref="N25:P25"/>
    <mergeCell ref="Q25:S25"/>
    <mergeCell ref="V25:X25"/>
    <mergeCell ref="J23:K23"/>
    <mergeCell ref="C24:E24"/>
    <mergeCell ref="F24:G24"/>
    <mergeCell ref="H24:I24"/>
    <mergeCell ref="J24:K24"/>
    <mergeCell ref="N19:P19"/>
    <mergeCell ref="Q19:S19"/>
    <mergeCell ref="V19:X19"/>
    <mergeCell ref="A22:A23"/>
    <mergeCell ref="B22:B23"/>
    <mergeCell ref="C22:E23"/>
    <mergeCell ref="F22:K22"/>
    <mergeCell ref="L22:M23"/>
    <mergeCell ref="N22:P23"/>
    <mergeCell ref="Q22:S23"/>
    <mergeCell ref="T22:T23"/>
    <mergeCell ref="U22:U23"/>
    <mergeCell ref="V22:X23"/>
    <mergeCell ref="F23:G23"/>
    <mergeCell ref="H23:I23"/>
    <mergeCell ref="C19:E19"/>
    <mergeCell ref="F19:G19"/>
    <mergeCell ref="H19:I19"/>
    <mergeCell ref="L24:M24"/>
    <mergeCell ref="J19:K19"/>
    <mergeCell ref="L19:M19"/>
    <mergeCell ref="N17:P17"/>
    <mergeCell ref="Q17:S17"/>
    <mergeCell ref="V17:X17"/>
    <mergeCell ref="C18:E18"/>
    <mergeCell ref="F18:G18"/>
    <mergeCell ref="H18:I18"/>
    <mergeCell ref="J18:K18"/>
    <mergeCell ref="L18:M18"/>
    <mergeCell ref="N18:P18"/>
    <mergeCell ref="Q18:S18"/>
    <mergeCell ref="V18:X18"/>
    <mergeCell ref="C17:E17"/>
    <mergeCell ref="F17:G17"/>
    <mergeCell ref="H17:I17"/>
    <mergeCell ref="J17:K17"/>
    <mergeCell ref="L17:M17"/>
    <mergeCell ref="N15:P15"/>
    <mergeCell ref="Q15:S15"/>
    <mergeCell ref="V15:X15"/>
    <mergeCell ref="C16:E16"/>
    <mergeCell ref="F16:G16"/>
    <mergeCell ref="H16:I16"/>
    <mergeCell ref="J16:K16"/>
    <mergeCell ref="L16:M16"/>
    <mergeCell ref="N16:P16"/>
    <mergeCell ref="Q16:S16"/>
    <mergeCell ref="V16:X16"/>
    <mergeCell ref="C15:E15"/>
    <mergeCell ref="F15:G15"/>
    <mergeCell ref="H15:I15"/>
    <mergeCell ref="J15:K15"/>
    <mergeCell ref="L15:M15"/>
    <mergeCell ref="C14:E14"/>
    <mergeCell ref="F14:G14"/>
    <mergeCell ref="H14:I14"/>
    <mergeCell ref="J14:K14"/>
    <mergeCell ref="L14:M14"/>
    <mergeCell ref="N14:P14"/>
    <mergeCell ref="Q14:S14"/>
    <mergeCell ref="V14:X14"/>
    <mergeCell ref="L12:M13"/>
    <mergeCell ref="N12:P13"/>
    <mergeCell ref="Q12:S13"/>
    <mergeCell ref="T12:T13"/>
    <mergeCell ref="U12:U13"/>
    <mergeCell ref="A12:A13"/>
    <mergeCell ref="B12:B13"/>
    <mergeCell ref="C12:E13"/>
    <mergeCell ref="F12:K12"/>
    <mergeCell ref="V9:X9"/>
    <mergeCell ref="H9:I9"/>
    <mergeCell ref="J9:K9"/>
    <mergeCell ref="L9:M9"/>
    <mergeCell ref="N9:P9"/>
    <mergeCell ref="Q9:S9"/>
    <mergeCell ref="V12:X13"/>
    <mergeCell ref="F13:G13"/>
    <mergeCell ref="H13:I13"/>
    <mergeCell ref="J13:K13"/>
    <mergeCell ref="A2:A3"/>
    <mergeCell ref="B2:B3"/>
    <mergeCell ref="C9:E9"/>
    <mergeCell ref="F9:G9"/>
    <mergeCell ref="C2:E3"/>
    <mergeCell ref="U2:U3"/>
    <mergeCell ref="V2:X3"/>
    <mergeCell ref="H3:I3"/>
    <mergeCell ref="J3:K3"/>
    <mergeCell ref="F3:G3"/>
    <mergeCell ref="L2:M3"/>
    <mergeCell ref="F2:K2"/>
    <mergeCell ref="N2:P3"/>
    <mergeCell ref="Q2:S3"/>
    <mergeCell ref="T2:T3"/>
    <mergeCell ref="V4:X4"/>
    <mergeCell ref="V5:X5"/>
    <mergeCell ref="V6:X6"/>
    <mergeCell ref="V7:X7"/>
    <mergeCell ref="Q4:S4"/>
    <mergeCell ref="Q5:S5"/>
    <mergeCell ref="Q6:S6"/>
    <mergeCell ref="Q7:S7"/>
    <mergeCell ref="C8:E8"/>
    <mergeCell ref="F8:G8"/>
    <mergeCell ref="F4:G4"/>
    <mergeCell ref="F5:G5"/>
    <mergeCell ref="F6:G6"/>
    <mergeCell ref="F7:G7"/>
    <mergeCell ref="C4:E4"/>
    <mergeCell ref="C5:E5"/>
    <mergeCell ref="C6:E6"/>
    <mergeCell ref="C7:E7"/>
    <mergeCell ref="V8:X8"/>
    <mergeCell ref="Q8:S8"/>
    <mergeCell ref="L6:M6"/>
    <mergeCell ref="L7:M7"/>
    <mergeCell ref="N8:P8"/>
    <mergeCell ref="H8:I8"/>
    <mergeCell ref="J8:K8"/>
    <mergeCell ref="L8:M8"/>
    <mergeCell ref="N4:P4"/>
    <mergeCell ref="N5:P5"/>
    <mergeCell ref="N6:P6"/>
    <mergeCell ref="N7:P7"/>
    <mergeCell ref="L4:M4"/>
    <mergeCell ref="L5:M5"/>
    <mergeCell ref="H7:I7"/>
    <mergeCell ref="J4:K4"/>
    <mergeCell ref="J5:K5"/>
    <mergeCell ref="J6:K6"/>
    <mergeCell ref="J7:K7"/>
    <mergeCell ref="H4:I4"/>
    <mergeCell ref="H5:I5"/>
    <mergeCell ref="H6:I6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X11"/>
  <sheetViews>
    <sheetView showGridLines="0" zoomScale="80" zoomScaleNormal="80" workbookViewId="0">
      <selection activeCell="A2" sqref="A2:A3"/>
    </sheetView>
  </sheetViews>
  <sheetFormatPr defaultRowHeight="12.75" x14ac:dyDescent="0.2"/>
  <cols>
    <col min="1" max="1" width="27.5703125" customWidth="1"/>
    <col min="2" max="2" width="11.5703125" customWidth="1"/>
    <col min="3" max="3" width="6.7109375" customWidth="1"/>
    <col min="4" max="4" width="8.85546875" customWidth="1"/>
    <col min="5" max="5" width="0.28515625" style="1" customWidth="1"/>
    <col min="6" max="7" width="6.7109375" customWidth="1"/>
    <col min="8" max="15" width="7.7109375" customWidth="1"/>
    <col min="16" max="16" width="0.140625" customWidth="1"/>
    <col min="17" max="18" width="7.7109375" customWidth="1"/>
    <col min="19" max="19" width="7.7109375" hidden="1" customWidth="1"/>
    <col min="20" max="20" width="15.7109375" customWidth="1"/>
    <col min="21" max="21" width="16.140625" customWidth="1"/>
    <col min="22" max="23" width="7.7109375" customWidth="1"/>
    <col min="24" max="24" width="0.5703125" customWidth="1"/>
  </cols>
  <sheetData>
    <row r="1" spans="1:24" ht="20.25" customHeight="1" thickBot="1" x14ac:dyDescent="0.25">
      <c r="A1" s="122" t="s">
        <v>252</v>
      </c>
    </row>
    <row r="2" spans="1:24" ht="48" customHeight="1" x14ac:dyDescent="0.2">
      <c r="A2" s="272"/>
      <c r="B2" s="187" t="s">
        <v>0</v>
      </c>
      <c r="C2" s="194" t="s">
        <v>1</v>
      </c>
      <c r="D2" s="195"/>
      <c r="E2" s="196"/>
      <c r="F2" s="218" t="s">
        <v>2</v>
      </c>
      <c r="G2" s="219"/>
      <c r="H2" s="219"/>
      <c r="I2" s="219"/>
      <c r="J2" s="220"/>
      <c r="K2" s="221"/>
      <c r="L2" s="214" t="s">
        <v>237</v>
      </c>
      <c r="M2" s="215"/>
      <c r="N2" s="222" t="s">
        <v>85</v>
      </c>
      <c r="O2" s="223"/>
      <c r="P2" s="224"/>
      <c r="Q2" s="228" t="s">
        <v>3</v>
      </c>
      <c r="R2" s="229"/>
      <c r="S2" s="230"/>
      <c r="T2" s="234" t="s">
        <v>236</v>
      </c>
      <c r="U2" s="200" t="s">
        <v>4</v>
      </c>
      <c r="V2" s="202" t="s">
        <v>200</v>
      </c>
      <c r="W2" s="203"/>
      <c r="X2" s="204"/>
    </row>
    <row r="3" spans="1:24" ht="62.25" customHeight="1" thickBot="1" x14ac:dyDescent="0.25">
      <c r="A3" s="273"/>
      <c r="B3" s="188"/>
      <c r="C3" s="197"/>
      <c r="D3" s="198"/>
      <c r="E3" s="199"/>
      <c r="F3" s="212" t="s">
        <v>7</v>
      </c>
      <c r="G3" s="213"/>
      <c r="H3" s="208" t="s">
        <v>234</v>
      </c>
      <c r="I3" s="209"/>
      <c r="J3" s="210" t="s">
        <v>235</v>
      </c>
      <c r="K3" s="211"/>
      <c r="L3" s="216"/>
      <c r="M3" s="217"/>
      <c r="N3" s="225"/>
      <c r="O3" s="226"/>
      <c r="P3" s="227"/>
      <c r="Q3" s="231"/>
      <c r="R3" s="232"/>
      <c r="S3" s="233"/>
      <c r="T3" s="235"/>
      <c r="U3" s="201"/>
      <c r="V3" s="205"/>
      <c r="W3" s="206"/>
      <c r="X3" s="207"/>
    </row>
    <row r="4" spans="1:24" ht="24.75" customHeight="1" x14ac:dyDescent="0.2">
      <c r="A4" s="112" t="s">
        <v>248</v>
      </c>
      <c r="B4" s="123">
        <v>100529</v>
      </c>
      <c r="C4" s="176">
        <v>11</v>
      </c>
      <c r="D4" s="177"/>
      <c r="E4" s="178"/>
      <c r="F4" s="170">
        <v>7</v>
      </c>
      <c r="G4" s="171"/>
      <c r="H4" s="164">
        <v>42</v>
      </c>
      <c r="I4" s="165"/>
      <c r="J4" s="158">
        <v>12</v>
      </c>
      <c r="K4" s="159"/>
      <c r="L4" s="154">
        <v>0</v>
      </c>
      <c r="M4" s="155"/>
      <c r="N4" s="145">
        <v>28</v>
      </c>
      <c r="O4" s="146"/>
      <c r="P4" s="147"/>
      <c r="Q4" s="245">
        <v>24</v>
      </c>
      <c r="R4" s="246"/>
      <c r="S4" s="247"/>
      <c r="T4" s="119">
        <v>41</v>
      </c>
      <c r="U4" s="117">
        <v>37</v>
      </c>
      <c r="V4" s="236">
        <v>1</v>
      </c>
      <c r="W4" s="237"/>
      <c r="X4" s="238"/>
    </row>
    <row r="5" spans="1:24" ht="23.25" customHeight="1" x14ac:dyDescent="0.2">
      <c r="A5" s="113" t="s">
        <v>249</v>
      </c>
      <c r="B5" s="124">
        <v>90977</v>
      </c>
      <c r="C5" s="179">
        <v>8</v>
      </c>
      <c r="D5" s="180"/>
      <c r="E5" s="181"/>
      <c r="F5" s="172">
        <v>6</v>
      </c>
      <c r="G5" s="173"/>
      <c r="H5" s="166">
        <v>29</v>
      </c>
      <c r="I5" s="167"/>
      <c r="J5" s="160">
        <v>6</v>
      </c>
      <c r="K5" s="161"/>
      <c r="L5" s="132">
        <v>0</v>
      </c>
      <c r="M5" s="133"/>
      <c r="N5" s="148">
        <v>17</v>
      </c>
      <c r="O5" s="149"/>
      <c r="P5" s="150"/>
      <c r="Q5" s="248">
        <v>15</v>
      </c>
      <c r="R5" s="249"/>
      <c r="S5" s="250"/>
      <c r="T5" s="120">
        <v>16</v>
      </c>
      <c r="U5" s="118">
        <v>12</v>
      </c>
      <c r="V5" s="239">
        <v>1</v>
      </c>
      <c r="W5" s="240"/>
      <c r="X5" s="241"/>
    </row>
    <row r="6" spans="1:24" ht="23.25" customHeight="1" x14ac:dyDescent="0.2">
      <c r="A6" s="113" t="s">
        <v>250</v>
      </c>
      <c r="B6" s="124">
        <v>181411</v>
      </c>
      <c r="C6" s="179">
        <v>18</v>
      </c>
      <c r="D6" s="180"/>
      <c r="E6" s="181"/>
      <c r="F6" s="172">
        <v>17</v>
      </c>
      <c r="G6" s="173"/>
      <c r="H6" s="166">
        <v>53</v>
      </c>
      <c r="I6" s="167"/>
      <c r="J6" s="160">
        <v>17</v>
      </c>
      <c r="K6" s="161"/>
      <c r="L6" s="132">
        <v>5</v>
      </c>
      <c r="M6" s="133"/>
      <c r="N6" s="148">
        <v>37</v>
      </c>
      <c r="O6" s="149"/>
      <c r="P6" s="150"/>
      <c r="Q6" s="248">
        <v>35</v>
      </c>
      <c r="R6" s="249"/>
      <c r="S6" s="250"/>
      <c r="T6" s="120">
        <v>57</v>
      </c>
      <c r="U6" s="118">
        <v>57</v>
      </c>
      <c r="V6" s="239">
        <v>3</v>
      </c>
      <c r="W6" s="240"/>
      <c r="X6" s="241"/>
    </row>
    <row r="7" spans="1:24" ht="23.25" customHeight="1" thickBot="1" x14ac:dyDescent="0.25">
      <c r="A7" s="113" t="s">
        <v>251</v>
      </c>
      <c r="B7" s="124">
        <v>71786</v>
      </c>
      <c r="C7" s="182">
        <v>9</v>
      </c>
      <c r="D7" s="183"/>
      <c r="E7" s="184"/>
      <c r="F7" s="174">
        <v>6</v>
      </c>
      <c r="G7" s="175"/>
      <c r="H7" s="156">
        <v>55</v>
      </c>
      <c r="I7" s="157"/>
      <c r="J7" s="162">
        <v>11</v>
      </c>
      <c r="K7" s="163"/>
      <c r="L7" s="134">
        <v>7</v>
      </c>
      <c r="M7" s="135"/>
      <c r="N7" s="151">
        <v>26</v>
      </c>
      <c r="O7" s="152"/>
      <c r="P7" s="153"/>
      <c r="Q7" s="251">
        <v>20</v>
      </c>
      <c r="R7" s="252"/>
      <c r="S7" s="253"/>
      <c r="T7" s="121">
        <v>22</v>
      </c>
      <c r="U7" s="118">
        <v>15</v>
      </c>
      <c r="V7" s="242">
        <v>4</v>
      </c>
      <c r="W7" s="243"/>
      <c r="X7" s="244"/>
    </row>
    <row r="8" spans="1:24" ht="30" customHeight="1" thickBot="1" x14ac:dyDescent="0.25">
      <c r="A8" s="2" t="s">
        <v>257</v>
      </c>
      <c r="B8" s="17"/>
      <c r="C8" s="254">
        <f>SUM(C4:E7)</f>
        <v>46</v>
      </c>
      <c r="D8" s="255"/>
      <c r="E8" s="256"/>
      <c r="F8" s="168">
        <f>SUM(F4:G7)</f>
        <v>36</v>
      </c>
      <c r="G8" s="169"/>
      <c r="H8" s="139">
        <f>SUM(H4:I7)</f>
        <v>179</v>
      </c>
      <c r="I8" s="140"/>
      <c r="J8" s="141">
        <f>SUM(J4:K7)</f>
        <v>46</v>
      </c>
      <c r="K8" s="142"/>
      <c r="L8" s="143">
        <f>SUM(L4:M7)</f>
        <v>12</v>
      </c>
      <c r="M8" s="144"/>
      <c r="N8" s="136">
        <f>SUM(N4:P7)</f>
        <v>108</v>
      </c>
      <c r="O8" s="137"/>
      <c r="P8" s="138"/>
      <c r="Q8" s="129">
        <f>SUM(Q4:S7)</f>
        <v>94</v>
      </c>
      <c r="R8" s="130"/>
      <c r="S8" s="131"/>
      <c r="T8" s="115">
        <f>SUM(T4:T7)</f>
        <v>136</v>
      </c>
      <c r="U8" s="116">
        <f>SUM(U4:U7)</f>
        <v>121</v>
      </c>
      <c r="V8" s="126">
        <f>SUM(V4:X7)</f>
        <v>9</v>
      </c>
      <c r="W8" s="127"/>
      <c r="X8" s="128"/>
    </row>
    <row r="9" spans="1:24" ht="30.75" customHeight="1" thickBot="1" x14ac:dyDescent="0.25">
      <c r="A9" s="2" t="s">
        <v>256</v>
      </c>
      <c r="B9" s="17"/>
      <c r="C9" s="189">
        <f>C8/200</f>
        <v>0.23</v>
      </c>
      <c r="D9" s="190"/>
      <c r="E9" s="191"/>
      <c r="F9" s="192">
        <f>F8/200</f>
        <v>0.18</v>
      </c>
      <c r="G9" s="193"/>
      <c r="H9" s="260">
        <f>H8/200</f>
        <v>0.89500000000000002</v>
      </c>
      <c r="I9" s="261"/>
      <c r="J9" s="262">
        <f>J8/200</f>
        <v>0.23</v>
      </c>
      <c r="K9" s="263"/>
      <c r="L9" s="264">
        <f>L8/200</f>
        <v>0.06</v>
      </c>
      <c r="M9" s="265"/>
      <c r="N9" s="266">
        <f>N8/200</f>
        <v>0.54</v>
      </c>
      <c r="O9" s="267"/>
      <c r="P9" s="268"/>
      <c r="Q9" s="269">
        <f>Q8/200</f>
        <v>0.47</v>
      </c>
      <c r="R9" s="270"/>
      <c r="S9" s="271"/>
      <c r="T9" s="103">
        <f>T8/200</f>
        <v>0.68</v>
      </c>
      <c r="U9" s="104">
        <f>U8/200</f>
        <v>0.60499999999999998</v>
      </c>
      <c r="V9" s="257">
        <f>V8/200</f>
        <v>4.4999999999999998E-2</v>
      </c>
      <c r="W9" s="258"/>
      <c r="X9" s="259"/>
    </row>
    <row r="10" spans="1:24" ht="13.5" customHeight="1" x14ac:dyDescent="0.2"/>
    <row r="11" spans="1:24" ht="13.5" customHeight="1" x14ac:dyDescent="0.2"/>
  </sheetData>
  <mergeCells count="61">
    <mergeCell ref="Q8:S8"/>
    <mergeCell ref="V8:X8"/>
    <mergeCell ref="C9:E9"/>
    <mergeCell ref="F9:G9"/>
    <mergeCell ref="H9:I9"/>
    <mergeCell ref="J9:K9"/>
    <mergeCell ref="L9:M9"/>
    <mergeCell ref="N9:P9"/>
    <mergeCell ref="Q9:S9"/>
    <mergeCell ref="V9:X9"/>
    <mergeCell ref="C8:E8"/>
    <mergeCell ref="F8:G8"/>
    <mergeCell ref="H8:I8"/>
    <mergeCell ref="J8:K8"/>
    <mergeCell ref="L8:M8"/>
    <mergeCell ref="N8:P8"/>
    <mergeCell ref="Q6:S6"/>
    <mergeCell ref="V6:X6"/>
    <mergeCell ref="C7:E7"/>
    <mergeCell ref="F7:G7"/>
    <mergeCell ref="H7:I7"/>
    <mergeCell ref="J7:K7"/>
    <mergeCell ref="L7:M7"/>
    <mergeCell ref="N7:P7"/>
    <mergeCell ref="Q7:S7"/>
    <mergeCell ref="V7:X7"/>
    <mergeCell ref="C6:E6"/>
    <mergeCell ref="F6:G6"/>
    <mergeCell ref="H6:I6"/>
    <mergeCell ref="J6:K6"/>
    <mergeCell ref="L6:M6"/>
    <mergeCell ref="N6:P6"/>
    <mergeCell ref="Q4:S4"/>
    <mergeCell ref="V4:X4"/>
    <mergeCell ref="C5:E5"/>
    <mergeCell ref="F5:G5"/>
    <mergeCell ref="H5:I5"/>
    <mergeCell ref="J5:K5"/>
    <mergeCell ref="L5:M5"/>
    <mergeCell ref="N5:P5"/>
    <mergeCell ref="Q5:S5"/>
    <mergeCell ref="V5:X5"/>
    <mergeCell ref="C4:E4"/>
    <mergeCell ref="F4:G4"/>
    <mergeCell ref="H4:I4"/>
    <mergeCell ref="J4:K4"/>
    <mergeCell ref="L4:M4"/>
    <mergeCell ref="N4:P4"/>
    <mergeCell ref="N2:P3"/>
    <mergeCell ref="Q2:S3"/>
    <mergeCell ref="T2:T3"/>
    <mergeCell ref="U2:U3"/>
    <mergeCell ref="V2:X3"/>
    <mergeCell ref="L2:M3"/>
    <mergeCell ref="F3:G3"/>
    <mergeCell ref="H3:I3"/>
    <mergeCell ref="J3:K3"/>
    <mergeCell ref="A2:A3"/>
    <mergeCell ref="B2:B3"/>
    <mergeCell ref="C2:E3"/>
    <mergeCell ref="F2:K2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Y52"/>
  <sheetViews>
    <sheetView showGridLines="0" zoomScale="80" zoomScaleNormal="80" workbookViewId="0">
      <selection activeCell="A2" sqref="A2:A4"/>
    </sheetView>
  </sheetViews>
  <sheetFormatPr defaultRowHeight="12.75" x14ac:dyDescent="0.2"/>
  <cols>
    <col min="1" max="1" width="25" customWidth="1"/>
    <col min="2" max="2" width="9.85546875" customWidth="1"/>
    <col min="3" max="3" width="10.42578125" customWidth="1"/>
    <col min="4" max="4" width="8" customWidth="1"/>
    <col min="5" max="5" width="9.85546875" customWidth="1"/>
    <col min="6" max="6" width="9.140625" style="1" customWidth="1"/>
    <col min="7" max="7" width="8.85546875" customWidth="1"/>
    <col min="8" max="8" width="11.28515625" customWidth="1"/>
    <col min="9" max="9" width="9.5703125" customWidth="1"/>
    <col min="10" max="10" width="8.7109375" customWidth="1"/>
    <col min="11" max="11" width="9.140625" customWidth="1"/>
    <col min="12" max="12" width="9.5703125" customWidth="1"/>
    <col min="13" max="13" width="10.140625" customWidth="1"/>
    <col min="14" max="14" width="12" customWidth="1"/>
    <col min="15" max="15" width="8.42578125" customWidth="1"/>
    <col min="16" max="16" width="9.140625" customWidth="1"/>
    <col min="17" max="17" width="9.28515625" customWidth="1"/>
    <col min="18" max="18" width="8.5703125" customWidth="1"/>
    <col min="19" max="19" width="9.5703125" customWidth="1"/>
    <col min="20" max="20" width="9.42578125" customWidth="1"/>
    <col min="21" max="21" width="10.5703125" customWidth="1"/>
    <col min="22" max="22" width="9.5703125" customWidth="1"/>
  </cols>
  <sheetData>
    <row r="1" spans="1:25" ht="20.25" customHeight="1" thickBot="1" x14ac:dyDescent="0.25">
      <c r="A1" s="122" t="s">
        <v>226</v>
      </c>
    </row>
    <row r="2" spans="1:25" ht="36.75" customHeight="1" x14ac:dyDescent="0.2">
      <c r="A2" s="185" t="s">
        <v>89</v>
      </c>
      <c r="B2" s="187" t="s">
        <v>0</v>
      </c>
      <c r="C2" s="288" t="s">
        <v>201</v>
      </c>
      <c r="D2" s="194" t="s">
        <v>1</v>
      </c>
      <c r="E2" s="195"/>
      <c r="F2" s="196"/>
      <c r="G2" s="218" t="s">
        <v>2</v>
      </c>
      <c r="H2" s="219"/>
      <c r="I2" s="219"/>
      <c r="J2" s="219"/>
      <c r="K2" s="219"/>
      <c r="L2" s="284"/>
      <c r="M2" s="214" t="s">
        <v>86</v>
      </c>
      <c r="N2" s="215"/>
      <c r="O2" s="222" t="s">
        <v>85</v>
      </c>
      <c r="P2" s="223"/>
      <c r="Q2" s="224"/>
      <c r="R2" s="228" t="s">
        <v>3</v>
      </c>
      <c r="S2" s="229"/>
      <c r="T2" s="230"/>
      <c r="U2" s="281" t="s">
        <v>87</v>
      </c>
      <c r="V2" s="278" t="s">
        <v>88</v>
      </c>
      <c r="W2" s="202" t="s">
        <v>200</v>
      </c>
      <c r="X2" s="203"/>
      <c r="Y2" s="204"/>
    </row>
    <row r="3" spans="1:25" ht="64.5" customHeight="1" x14ac:dyDescent="0.2">
      <c r="A3" s="186"/>
      <c r="B3" s="188"/>
      <c r="C3" s="289"/>
      <c r="D3" s="197"/>
      <c r="E3" s="198"/>
      <c r="F3" s="199"/>
      <c r="G3" s="212" t="s">
        <v>90</v>
      </c>
      <c r="H3" s="213"/>
      <c r="I3" s="208" t="s">
        <v>84</v>
      </c>
      <c r="J3" s="287"/>
      <c r="K3" s="285" t="s">
        <v>198</v>
      </c>
      <c r="L3" s="286"/>
      <c r="M3" s="216"/>
      <c r="N3" s="217"/>
      <c r="O3" s="225"/>
      <c r="P3" s="226"/>
      <c r="Q3" s="227"/>
      <c r="R3" s="231"/>
      <c r="S3" s="232"/>
      <c r="T3" s="233"/>
      <c r="U3" s="282"/>
      <c r="V3" s="279"/>
      <c r="W3" s="205"/>
      <c r="X3" s="206"/>
      <c r="Y3" s="207"/>
    </row>
    <row r="4" spans="1:25" ht="84.75" customHeight="1" thickBot="1" x14ac:dyDescent="0.25">
      <c r="A4" s="277"/>
      <c r="B4" s="276"/>
      <c r="C4" s="290"/>
      <c r="D4" s="74" t="s">
        <v>81</v>
      </c>
      <c r="E4" s="75" t="s">
        <v>9</v>
      </c>
      <c r="F4" s="76" t="s">
        <v>6</v>
      </c>
      <c r="G4" s="77" t="s">
        <v>7</v>
      </c>
      <c r="H4" s="78" t="s">
        <v>6</v>
      </c>
      <c r="I4" s="79" t="s">
        <v>83</v>
      </c>
      <c r="J4" s="79" t="s">
        <v>6</v>
      </c>
      <c r="K4" s="80" t="s">
        <v>8</v>
      </c>
      <c r="L4" s="81" t="s">
        <v>6</v>
      </c>
      <c r="M4" s="82" t="s">
        <v>9</v>
      </c>
      <c r="N4" s="83" t="s">
        <v>6</v>
      </c>
      <c r="O4" s="84" t="s">
        <v>5</v>
      </c>
      <c r="P4" s="85" t="s">
        <v>204</v>
      </c>
      <c r="Q4" s="86" t="s">
        <v>6</v>
      </c>
      <c r="R4" s="87" t="s">
        <v>5</v>
      </c>
      <c r="S4" s="88" t="s">
        <v>205</v>
      </c>
      <c r="T4" s="89" t="s">
        <v>6</v>
      </c>
      <c r="U4" s="283"/>
      <c r="V4" s="280" t="s">
        <v>4</v>
      </c>
      <c r="W4" s="90" t="s">
        <v>5</v>
      </c>
      <c r="X4" s="91" t="s">
        <v>199</v>
      </c>
      <c r="Y4" s="92" t="s">
        <v>6</v>
      </c>
    </row>
    <row r="5" spans="1:25" ht="14.25" customHeight="1" x14ac:dyDescent="0.2">
      <c r="A5" s="112" t="s">
        <v>202</v>
      </c>
      <c r="B5" s="7">
        <v>35756</v>
      </c>
      <c r="C5" s="125">
        <f>F5+H5+J5+L5+Q5+T5+U5+V5+Y5</f>
        <v>3</v>
      </c>
      <c r="D5" s="21">
        <v>45</v>
      </c>
      <c r="E5" s="22">
        <v>37</v>
      </c>
      <c r="F5" s="23">
        <v>0</v>
      </c>
      <c r="G5" s="61">
        <v>26.571680277435956</v>
      </c>
      <c r="H5" s="24">
        <v>0</v>
      </c>
      <c r="I5" s="18">
        <v>76.2</v>
      </c>
      <c r="J5" s="25">
        <v>1</v>
      </c>
      <c r="K5" s="105">
        <v>5.8549614050788676</v>
      </c>
      <c r="L5" s="26">
        <v>0</v>
      </c>
      <c r="M5" s="8">
        <v>27.02</v>
      </c>
      <c r="N5" s="71">
        <v>0</v>
      </c>
      <c r="O5" s="27">
        <v>70</v>
      </c>
      <c r="P5" s="28">
        <v>50</v>
      </c>
      <c r="Q5" s="29">
        <v>0</v>
      </c>
      <c r="R5" s="30">
        <v>15</v>
      </c>
      <c r="S5" s="31">
        <v>6</v>
      </c>
      <c r="T5" s="32">
        <v>0</v>
      </c>
      <c r="U5" s="64">
        <v>1</v>
      </c>
      <c r="V5" s="65">
        <v>1</v>
      </c>
      <c r="W5" s="93">
        <v>300</v>
      </c>
      <c r="X5" s="94">
        <v>264</v>
      </c>
      <c r="Y5" s="95">
        <v>0</v>
      </c>
    </row>
    <row r="6" spans="1:25" ht="14.25" customHeight="1" x14ac:dyDescent="0.2">
      <c r="A6" s="113" t="s">
        <v>147</v>
      </c>
      <c r="B6" s="4">
        <v>4464</v>
      </c>
      <c r="C6" s="5">
        <f t="shared" ref="C6:C48" si="0">F6+H6+J6+L6+Q6+T6+U6+V6+Y6</f>
        <v>8</v>
      </c>
      <c r="D6" s="33">
        <v>23</v>
      </c>
      <c r="E6" s="34">
        <v>30</v>
      </c>
      <c r="F6" s="35">
        <v>1</v>
      </c>
      <c r="G6" s="62">
        <v>43.799955197132618</v>
      </c>
      <c r="H6" s="36">
        <v>1</v>
      </c>
      <c r="I6" s="19">
        <v>82.5</v>
      </c>
      <c r="J6" s="37">
        <v>1</v>
      </c>
      <c r="K6" s="106">
        <v>8.0757168458781372</v>
      </c>
      <c r="L6" s="38">
        <v>1</v>
      </c>
      <c r="M6" s="6">
        <v>52.64</v>
      </c>
      <c r="N6" s="72">
        <v>0</v>
      </c>
      <c r="O6" s="39">
        <v>10</v>
      </c>
      <c r="P6" s="40">
        <v>18</v>
      </c>
      <c r="Q6" s="41">
        <v>1</v>
      </c>
      <c r="R6" s="42">
        <v>3</v>
      </c>
      <c r="S6" s="43">
        <v>3</v>
      </c>
      <c r="T6" s="44">
        <v>1</v>
      </c>
      <c r="U6" s="66">
        <v>1</v>
      </c>
      <c r="V6" s="45">
        <v>1</v>
      </c>
      <c r="W6" s="96">
        <v>40</v>
      </c>
      <c r="X6" s="97">
        <v>12</v>
      </c>
      <c r="Y6" s="98">
        <v>0</v>
      </c>
    </row>
    <row r="7" spans="1:25" ht="14.25" customHeight="1" x14ac:dyDescent="0.2">
      <c r="A7" s="113" t="s">
        <v>146</v>
      </c>
      <c r="B7" s="4">
        <v>5106</v>
      </c>
      <c r="C7" s="15">
        <f t="shared" si="0"/>
        <v>4</v>
      </c>
      <c r="D7" s="33">
        <v>28</v>
      </c>
      <c r="E7" s="34">
        <v>25</v>
      </c>
      <c r="F7" s="35">
        <v>0</v>
      </c>
      <c r="G7" s="62">
        <v>32.190364277320796</v>
      </c>
      <c r="H7" s="36">
        <v>1</v>
      </c>
      <c r="I7" s="19">
        <v>72.8</v>
      </c>
      <c r="J7" s="37">
        <v>0</v>
      </c>
      <c r="K7" s="106">
        <v>8.3725029377203288</v>
      </c>
      <c r="L7" s="38">
        <v>1</v>
      </c>
      <c r="M7" s="6">
        <v>48.57</v>
      </c>
      <c r="N7" s="72">
        <v>0</v>
      </c>
      <c r="O7" s="39">
        <v>20</v>
      </c>
      <c r="P7" s="40">
        <v>16</v>
      </c>
      <c r="Q7" s="41">
        <v>0</v>
      </c>
      <c r="R7" s="42">
        <v>5</v>
      </c>
      <c r="S7" s="43">
        <v>2</v>
      </c>
      <c r="T7" s="44">
        <v>0</v>
      </c>
      <c r="U7" s="66">
        <v>1</v>
      </c>
      <c r="V7" s="45">
        <v>1</v>
      </c>
      <c r="W7" s="96">
        <v>80</v>
      </c>
      <c r="X7" s="97">
        <v>18</v>
      </c>
      <c r="Y7" s="98">
        <v>0</v>
      </c>
    </row>
    <row r="8" spans="1:25" ht="14.25" customHeight="1" x14ac:dyDescent="0.2">
      <c r="A8" s="113" t="s">
        <v>206</v>
      </c>
      <c r="B8" s="4">
        <v>3608</v>
      </c>
      <c r="C8" s="5">
        <f t="shared" si="0"/>
        <v>6</v>
      </c>
      <c r="D8" s="33">
        <v>23</v>
      </c>
      <c r="E8" s="34">
        <v>26</v>
      </c>
      <c r="F8" s="35">
        <v>1</v>
      </c>
      <c r="G8" s="62">
        <v>20.027439024390244</v>
      </c>
      <c r="H8" s="36">
        <v>0</v>
      </c>
      <c r="I8" s="19">
        <v>100</v>
      </c>
      <c r="J8" s="37">
        <v>1</v>
      </c>
      <c r="K8" s="106">
        <v>7.2616407982261642</v>
      </c>
      <c r="L8" s="38">
        <v>1</v>
      </c>
      <c r="M8" s="6">
        <v>33.54</v>
      </c>
      <c r="N8" s="72">
        <v>0</v>
      </c>
      <c r="O8" s="39">
        <v>10</v>
      </c>
      <c r="P8" s="40">
        <v>12</v>
      </c>
      <c r="Q8" s="41">
        <v>1</v>
      </c>
      <c r="R8" s="42">
        <v>3</v>
      </c>
      <c r="S8" s="43">
        <v>2</v>
      </c>
      <c r="T8" s="44">
        <v>0</v>
      </c>
      <c r="U8" s="66">
        <v>1</v>
      </c>
      <c r="V8" s="45">
        <v>1</v>
      </c>
      <c r="W8" s="96">
        <v>40</v>
      </c>
      <c r="X8" s="97">
        <v>27</v>
      </c>
      <c r="Y8" s="98">
        <v>0</v>
      </c>
    </row>
    <row r="9" spans="1:25" ht="14.25" customHeight="1" x14ac:dyDescent="0.2">
      <c r="A9" s="113" t="s">
        <v>145</v>
      </c>
      <c r="B9" s="4">
        <v>3884</v>
      </c>
      <c r="C9" s="15">
        <f t="shared" si="0"/>
        <v>8</v>
      </c>
      <c r="D9" s="33">
        <v>23</v>
      </c>
      <c r="E9" s="34">
        <v>26</v>
      </c>
      <c r="F9" s="35">
        <v>1</v>
      </c>
      <c r="G9" s="62">
        <v>40.016477857878478</v>
      </c>
      <c r="H9" s="36">
        <v>1</v>
      </c>
      <c r="I9" s="19">
        <v>100</v>
      </c>
      <c r="J9" s="37">
        <v>1</v>
      </c>
      <c r="K9" s="106">
        <v>11.1740473738414</v>
      </c>
      <c r="L9" s="38">
        <v>1</v>
      </c>
      <c r="M9" s="6">
        <v>59.22</v>
      </c>
      <c r="N9" s="72">
        <v>0</v>
      </c>
      <c r="O9" s="39">
        <v>10</v>
      </c>
      <c r="P9" s="40">
        <v>24</v>
      </c>
      <c r="Q9" s="41">
        <v>1</v>
      </c>
      <c r="R9" s="42">
        <v>3</v>
      </c>
      <c r="S9" s="43">
        <v>5</v>
      </c>
      <c r="T9" s="44">
        <v>1</v>
      </c>
      <c r="U9" s="66">
        <v>1</v>
      </c>
      <c r="V9" s="45">
        <v>1</v>
      </c>
      <c r="W9" s="96">
        <v>40</v>
      </c>
      <c r="X9" s="97">
        <v>30</v>
      </c>
      <c r="Y9" s="98">
        <v>0</v>
      </c>
    </row>
    <row r="10" spans="1:25" ht="14.25" customHeight="1" x14ac:dyDescent="0.2">
      <c r="A10" s="113" t="s">
        <v>144</v>
      </c>
      <c r="B10" s="4">
        <v>6371</v>
      </c>
      <c r="C10" s="5">
        <f t="shared" si="0"/>
        <v>3</v>
      </c>
      <c r="D10" s="33">
        <v>28</v>
      </c>
      <c r="E10" s="34">
        <v>25</v>
      </c>
      <c r="F10" s="35">
        <v>0</v>
      </c>
      <c r="G10" s="62">
        <v>16.291790927640871</v>
      </c>
      <c r="H10" s="36">
        <v>0</v>
      </c>
      <c r="I10" s="19">
        <v>73.8</v>
      </c>
      <c r="J10" s="37">
        <v>0</v>
      </c>
      <c r="K10" s="106">
        <v>5.6584523622665204</v>
      </c>
      <c r="L10" s="38">
        <v>0</v>
      </c>
      <c r="M10" s="6">
        <v>34.53</v>
      </c>
      <c r="N10" s="72">
        <v>0</v>
      </c>
      <c r="O10" s="39">
        <v>20</v>
      </c>
      <c r="P10" s="40">
        <v>21</v>
      </c>
      <c r="Q10" s="41">
        <v>1</v>
      </c>
      <c r="R10" s="42">
        <v>5</v>
      </c>
      <c r="S10" s="43">
        <v>2</v>
      </c>
      <c r="T10" s="44">
        <v>0</v>
      </c>
      <c r="U10" s="66">
        <v>1</v>
      </c>
      <c r="V10" s="45">
        <v>1</v>
      </c>
      <c r="W10" s="96">
        <v>80</v>
      </c>
      <c r="X10" s="97">
        <v>19</v>
      </c>
      <c r="Y10" s="98">
        <v>0</v>
      </c>
    </row>
    <row r="11" spans="1:25" ht="14.25" customHeight="1" x14ac:dyDescent="0.2">
      <c r="A11" s="113" t="s">
        <v>143</v>
      </c>
      <c r="B11" s="4">
        <v>11644</v>
      </c>
      <c r="C11" s="15">
        <f t="shared" si="0"/>
        <v>2</v>
      </c>
      <c r="D11" s="33">
        <v>40</v>
      </c>
      <c r="E11" s="34">
        <v>20</v>
      </c>
      <c r="F11" s="35">
        <v>0</v>
      </c>
      <c r="G11" s="62">
        <v>17.750085881140503</v>
      </c>
      <c r="H11" s="36">
        <v>0</v>
      </c>
      <c r="I11" s="19">
        <v>92.6</v>
      </c>
      <c r="J11" s="37">
        <v>1</v>
      </c>
      <c r="K11" s="106">
        <v>3.7572998969426314</v>
      </c>
      <c r="L11" s="38">
        <v>0</v>
      </c>
      <c r="M11" s="6">
        <v>24.39</v>
      </c>
      <c r="N11" s="72">
        <v>0</v>
      </c>
      <c r="O11" s="39">
        <v>28</v>
      </c>
      <c r="P11" s="40">
        <v>16</v>
      </c>
      <c r="Q11" s="41">
        <v>0</v>
      </c>
      <c r="R11" s="42">
        <v>10</v>
      </c>
      <c r="S11" s="43">
        <v>5</v>
      </c>
      <c r="T11" s="44">
        <v>0</v>
      </c>
      <c r="U11" s="66">
        <v>0</v>
      </c>
      <c r="V11" s="45">
        <v>1</v>
      </c>
      <c r="W11" s="96">
        <v>150</v>
      </c>
      <c r="X11" s="97">
        <v>7</v>
      </c>
      <c r="Y11" s="98">
        <v>0</v>
      </c>
    </row>
    <row r="12" spans="1:25" ht="14.25" customHeight="1" x14ac:dyDescent="0.2">
      <c r="A12" s="113" t="s">
        <v>142</v>
      </c>
      <c r="B12" s="4">
        <v>3625</v>
      </c>
      <c r="C12" s="5">
        <f t="shared" si="0"/>
        <v>3</v>
      </c>
      <c r="D12" s="33">
        <v>23</v>
      </c>
      <c r="E12" s="34">
        <v>20</v>
      </c>
      <c r="F12" s="35">
        <v>0</v>
      </c>
      <c r="G12" s="62">
        <v>20.69296551724138</v>
      </c>
      <c r="H12" s="36">
        <v>0</v>
      </c>
      <c r="I12" s="19">
        <v>100</v>
      </c>
      <c r="J12" s="37">
        <v>1</v>
      </c>
      <c r="K12" s="106">
        <v>4.8965517241379315</v>
      </c>
      <c r="L12" s="38">
        <v>0</v>
      </c>
      <c r="M12" s="6">
        <v>36.14</v>
      </c>
      <c r="N12" s="72">
        <v>0</v>
      </c>
      <c r="O12" s="39">
        <v>10</v>
      </c>
      <c r="P12" s="40">
        <v>5</v>
      </c>
      <c r="Q12" s="41">
        <v>0</v>
      </c>
      <c r="R12" s="42">
        <v>3</v>
      </c>
      <c r="S12" s="43">
        <v>1</v>
      </c>
      <c r="T12" s="44">
        <v>0</v>
      </c>
      <c r="U12" s="66">
        <v>1</v>
      </c>
      <c r="V12" s="45">
        <v>1</v>
      </c>
      <c r="W12" s="96">
        <v>40</v>
      </c>
      <c r="X12" s="97">
        <v>4</v>
      </c>
      <c r="Y12" s="98">
        <v>0</v>
      </c>
    </row>
    <row r="13" spans="1:25" ht="14.25" customHeight="1" x14ac:dyDescent="0.2">
      <c r="A13" s="113" t="s">
        <v>141</v>
      </c>
      <c r="B13" s="4">
        <v>353</v>
      </c>
      <c r="C13" s="10">
        <f t="shared" si="0"/>
        <v>6</v>
      </c>
      <c r="D13" s="33">
        <v>4</v>
      </c>
      <c r="E13" s="34">
        <v>1</v>
      </c>
      <c r="F13" s="35">
        <v>0</v>
      </c>
      <c r="G13" s="62">
        <v>28.328611898016998</v>
      </c>
      <c r="H13" s="36">
        <v>0</v>
      </c>
      <c r="I13" s="19">
        <v>100</v>
      </c>
      <c r="J13" s="37">
        <v>1</v>
      </c>
      <c r="K13" s="106">
        <v>7</v>
      </c>
      <c r="L13" s="38">
        <v>1</v>
      </c>
      <c r="M13" s="6">
        <v>152.97</v>
      </c>
      <c r="N13" s="72" t="s">
        <v>242</v>
      </c>
      <c r="O13" s="39">
        <v>4</v>
      </c>
      <c r="P13" s="40">
        <v>12</v>
      </c>
      <c r="Q13" s="41">
        <v>1</v>
      </c>
      <c r="R13" s="42">
        <v>1</v>
      </c>
      <c r="S13" s="43">
        <v>1</v>
      </c>
      <c r="T13" s="44">
        <v>1</v>
      </c>
      <c r="U13" s="66">
        <v>1</v>
      </c>
      <c r="V13" s="45">
        <v>1</v>
      </c>
      <c r="W13" s="96">
        <v>4</v>
      </c>
      <c r="X13" s="97">
        <v>3</v>
      </c>
      <c r="Y13" s="98">
        <v>0</v>
      </c>
    </row>
    <row r="14" spans="1:25" ht="14.25" customHeight="1" x14ac:dyDescent="0.2">
      <c r="A14" s="113" t="s">
        <v>140</v>
      </c>
      <c r="B14" s="4">
        <v>1334</v>
      </c>
      <c r="C14" s="10">
        <f t="shared" si="0"/>
        <v>4</v>
      </c>
      <c r="D14" s="33">
        <v>15</v>
      </c>
      <c r="E14" s="34">
        <v>5</v>
      </c>
      <c r="F14" s="35">
        <v>0</v>
      </c>
      <c r="G14" s="62">
        <v>11.244377811094452</v>
      </c>
      <c r="H14" s="36">
        <v>0</v>
      </c>
      <c r="I14" s="19">
        <v>100</v>
      </c>
      <c r="J14" s="37">
        <v>1</v>
      </c>
      <c r="K14" s="106">
        <v>2.7361319340329837</v>
      </c>
      <c r="L14" s="38">
        <v>0</v>
      </c>
      <c r="M14" s="6">
        <v>37.479999999999997</v>
      </c>
      <c r="N14" s="72">
        <v>0</v>
      </c>
      <c r="O14" s="39">
        <v>9</v>
      </c>
      <c r="P14" s="40">
        <v>4</v>
      </c>
      <c r="Q14" s="41">
        <v>0</v>
      </c>
      <c r="R14" s="42">
        <v>2</v>
      </c>
      <c r="S14" s="43">
        <v>2</v>
      </c>
      <c r="T14" s="44">
        <v>1</v>
      </c>
      <c r="U14" s="66">
        <v>1</v>
      </c>
      <c r="V14" s="45">
        <v>1</v>
      </c>
      <c r="W14" s="96">
        <v>20</v>
      </c>
      <c r="X14" s="97">
        <v>0</v>
      </c>
      <c r="Y14" s="98">
        <v>0</v>
      </c>
    </row>
    <row r="15" spans="1:25" ht="14.25" customHeight="1" x14ac:dyDescent="0.2">
      <c r="A15" s="113" t="s">
        <v>139</v>
      </c>
      <c r="B15" s="4">
        <v>439</v>
      </c>
      <c r="C15" s="10">
        <f t="shared" si="0"/>
        <v>6</v>
      </c>
      <c r="D15" s="33">
        <v>4</v>
      </c>
      <c r="E15" s="34">
        <v>6</v>
      </c>
      <c r="F15" s="35">
        <v>1</v>
      </c>
      <c r="G15" s="62">
        <v>29.612756264236904</v>
      </c>
      <c r="H15" s="36">
        <v>0</v>
      </c>
      <c r="I15" s="19">
        <v>100</v>
      </c>
      <c r="J15" s="37">
        <v>1</v>
      </c>
      <c r="K15" s="106">
        <v>6.6059225512528474</v>
      </c>
      <c r="L15" s="38">
        <v>0</v>
      </c>
      <c r="M15" s="6">
        <v>173.12</v>
      </c>
      <c r="N15" s="72" t="s">
        <v>242</v>
      </c>
      <c r="O15" s="39">
        <v>4</v>
      </c>
      <c r="P15" s="40">
        <v>12</v>
      </c>
      <c r="Q15" s="41">
        <v>1</v>
      </c>
      <c r="R15" s="42">
        <v>1</v>
      </c>
      <c r="S15" s="43">
        <v>2</v>
      </c>
      <c r="T15" s="44">
        <v>1</v>
      </c>
      <c r="U15" s="66">
        <v>1</v>
      </c>
      <c r="V15" s="45">
        <v>1</v>
      </c>
      <c r="W15" s="96">
        <v>4</v>
      </c>
      <c r="X15" s="97">
        <v>1</v>
      </c>
      <c r="Y15" s="98">
        <v>0</v>
      </c>
    </row>
    <row r="16" spans="1:25" ht="14.25" customHeight="1" x14ac:dyDescent="0.2">
      <c r="A16" s="113" t="s">
        <v>138</v>
      </c>
      <c r="B16" s="4">
        <v>113</v>
      </c>
      <c r="C16" s="10">
        <f t="shared" si="0"/>
        <v>4</v>
      </c>
      <c r="D16" s="33">
        <v>4</v>
      </c>
      <c r="E16" s="34">
        <v>1</v>
      </c>
      <c r="F16" s="35">
        <v>0</v>
      </c>
      <c r="G16" s="62">
        <v>17.699115044247787</v>
      </c>
      <c r="H16" s="36">
        <v>0</v>
      </c>
      <c r="I16" s="19">
        <v>100</v>
      </c>
      <c r="J16" s="37">
        <v>1</v>
      </c>
      <c r="K16" s="106">
        <v>4.4247787610619467</v>
      </c>
      <c r="L16" s="38">
        <v>0</v>
      </c>
      <c r="M16" s="6">
        <v>530.97</v>
      </c>
      <c r="N16" s="72" t="s">
        <v>242</v>
      </c>
      <c r="O16" s="39">
        <v>4</v>
      </c>
      <c r="P16" s="40">
        <v>12</v>
      </c>
      <c r="Q16" s="41">
        <v>1</v>
      </c>
      <c r="R16" s="42">
        <v>1</v>
      </c>
      <c r="S16" s="43">
        <v>1</v>
      </c>
      <c r="T16" s="44">
        <v>1</v>
      </c>
      <c r="U16" s="66">
        <v>1</v>
      </c>
      <c r="V16" s="45">
        <v>0</v>
      </c>
      <c r="W16" s="96">
        <v>4</v>
      </c>
      <c r="X16" s="97">
        <v>0</v>
      </c>
      <c r="Y16" s="98">
        <v>0</v>
      </c>
    </row>
    <row r="17" spans="1:25" ht="14.25" customHeight="1" x14ac:dyDescent="0.2">
      <c r="A17" s="113" t="s">
        <v>137</v>
      </c>
      <c r="B17" s="4">
        <v>1713</v>
      </c>
      <c r="C17" s="10">
        <f t="shared" si="0"/>
        <v>5</v>
      </c>
      <c r="D17" s="33">
        <v>15</v>
      </c>
      <c r="E17" s="34">
        <v>4</v>
      </c>
      <c r="F17" s="35">
        <v>0</v>
      </c>
      <c r="G17" s="62">
        <v>25.15586690017513</v>
      </c>
      <c r="H17" s="36">
        <v>0</v>
      </c>
      <c r="I17" s="19">
        <v>100</v>
      </c>
      <c r="J17" s="37">
        <v>1</v>
      </c>
      <c r="K17" s="106">
        <v>10.44950379451255</v>
      </c>
      <c r="L17" s="38">
        <v>1</v>
      </c>
      <c r="M17" s="6">
        <v>58.38</v>
      </c>
      <c r="N17" s="72">
        <v>0</v>
      </c>
      <c r="O17" s="39">
        <v>9</v>
      </c>
      <c r="P17" s="40">
        <v>17</v>
      </c>
      <c r="Q17" s="41">
        <v>1</v>
      </c>
      <c r="R17" s="42">
        <v>2</v>
      </c>
      <c r="S17" s="43">
        <v>1</v>
      </c>
      <c r="T17" s="44">
        <v>0</v>
      </c>
      <c r="U17" s="66">
        <v>1</v>
      </c>
      <c r="V17" s="45">
        <v>1</v>
      </c>
      <c r="W17" s="96">
        <v>20</v>
      </c>
      <c r="X17" s="97">
        <v>0</v>
      </c>
      <c r="Y17" s="98">
        <v>0</v>
      </c>
    </row>
    <row r="18" spans="1:25" ht="14.25" customHeight="1" x14ac:dyDescent="0.2">
      <c r="A18" s="113" t="s">
        <v>136</v>
      </c>
      <c r="B18" s="4">
        <v>653</v>
      </c>
      <c r="C18" s="10">
        <f t="shared" si="0"/>
        <v>2</v>
      </c>
      <c r="D18" s="33">
        <v>5</v>
      </c>
      <c r="E18" s="34">
        <v>2</v>
      </c>
      <c r="F18" s="35">
        <v>0</v>
      </c>
      <c r="G18" s="62">
        <v>0</v>
      </c>
      <c r="H18" s="36">
        <v>0</v>
      </c>
      <c r="I18" s="19">
        <v>100</v>
      </c>
      <c r="J18" s="37">
        <v>1</v>
      </c>
      <c r="K18" s="106">
        <v>0</v>
      </c>
      <c r="L18" s="38">
        <v>0</v>
      </c>
      <c r="M18" s="6">
        <v>30.63</v>
      </c>
      <c r="N18" s="72" t="s">
        <v>242</v>
      </c>
      <c r="O18" s="39">
        <v>6</v>
      </c>
      <c r="P18" s="40">
        <v>2</v>
      </c>
      <c r="Q18" s="41">
        <v>0</v>
      </c>
      <c r="R18" s="42">
        <v>2</v>
      </c>
      <c r="S18" s="43">
        <v>1</v>
      </c>
      <c r="T18" s="44">
        <v>0</v>
      </c>
      <c r="U18" s="66">
        <v>1</v>
      </c>
      <c r="V18" s="45">
        <v>0</v>
      </c>
      <c r="W18" s="96">
        <v>6</v>
      </c>
      <c r="X18" s="97">
        <v>0</v>
      </c>
      <c r="Y18" s="98">
        <v>0</v>
      </c>
    </row>
    <row r="19" spans="1:25" ht="14.25" customHeight="1" x14ac:dyDescent="0.2">
      <c r="A19" s="113" t="s">
        <v>135</v>
      </c>
      <c r="B19" s="4">
        <v>527</v>
      </c>
      <c r="C19" s="10">
        <f t="shared" si="0"/>
        <v>7</v>
      </c>
      <c r="D19" s="33">
        <v>5</v>
      </c>
      <c r="E19" s="34">
        <v>10</v>
      </c>
      <c r="F19" s="35">
        <v>1</v>
      </c>
      <c r="G19" s="62">
        <v>37.950664136622393</v>
      </c>
      <c r="H19" s="36">
        <v>1</v>
      </c>
      <c r="I19" s="19">
        <v>100</v>
      </c>
      <c r="J19" s="37">
        <v>1</v>
      </c>
      <c r="K19" s="106">
        <v>9.67741935483871</v>
      </c>
      <c r="L19" s="38">
        <v>1</v>
      </c>
      <c r="M19" s="6">
        <v>155.6</v>
      </c>
      <c r="N19" s="72" t="s">
        <v>242</v>
      </c>
      <c r="O19" s="39">
        <v>6</v>
      </c>
      <c r="P19" s="40">
        <v>4</v>
      </c>
      <c r="Q19" s="41">
        <v>0</v>
      </c>
      <c r="R19" s="42">
        <v>2</v>
      </c>
      <c r="S19" s="43">
        <v>2</v>
      </c>
      <c r="T19" s="44">
        <v>1</v>
      </c>
      <c r="U19" s="66">
        <v>1</v>
      </c>
      <c r="V19" s="45">
        <v>1</v>
      </c>
      <c r="W19" s="96">
        <v>6</v>
      </c>
      <c r="X19" s="97">
        <v>0</v>
      </c>
      <c r="Y19" s="98">
        <v>0</v>
      </c>
    </row>
    <row r="20" spans="1:25" ht="14.25" customHeight="1" x14ac:dyDescent="0.2">
      <c r="A20" s="113" t="s">
        <v>134</v>
      </c>
      <c r="B20" s="4">
        <v>691</v>
      </c>
      <c r="C20" s="10">
        <f t="shared" si="0"/>
        <v>4</v>
      </c>
      <c r="D20" s="33">
        <v>5</v>
      </c>
      <c r="E20" s="34">
        <v>4</v>
      </c>
      <c r="F20" s="35">
        <v>0</v>
      </c>
      <c r="G20" s="62">
        <v>7.2358900144717797</v>
      </c>
      <c r="H20" s="36">
        <v>0</v>
      </c>
      <c r="I20" s="19">
        <v>100</v>
      </c>
      <c r="J20" s="37">
        <v>1</v>
      </c>
      <c r="K20" s="106">
        <v>1.7366136034732274</v>
      </c>
      <c r="L20" s="38">
        <v>0</v>
      </c>
      <c r="M20" s="6">
        <v>111.43</v>
      </c>
      <c r="N20" s="72" t="s">
        <v>242</v>
      </c>
      <c r="O20" s="39">
        <v>6</v>
      </c>
      <c r="P20" s="40">
        <v>10</v>
      </c>
      <c r="Q20" s="41">
        <v>1</v>
      </c>
      <c r="R20" s="42">
        <v>2</v>
      </c>
      <c r="S20" s="43">
        <v>1</v>
      </c>
      <c r="T20" s="44">
        <v>0</v>
      </c>
      <c r="U20" s="66">
        <v>1</v>
      </c>
      <c r="V20" s="45">
        <v>1</v>
      </c>
      <c r="W20" s="96">
        <v>6</v>
      </c>
      <c r="X20" s="97">
        <v>0</v>
      </c>
      <c r="Y20" s="98">
        <v>0</v>
      </c>
    </row>
    <row r="21" spans="1:25" ht="14.25" customHeight="1" x14ac:dyDescent="0.2">
      <c r="A21" s="113" t="s">
        <v>133</v>
      </c>
      <c r="B21" s="4">
        <v>253</v>
      </c>
      <c r="C21" s="10">
        <f t="shared" si="0"/>
        <v>5</v>
      </c>
      <c r="D21" s="33">
        <v>4</v>
      </c>
      <c r="E21" s="34">
        <v>1</v>
      </c>
      <c r="F21" s="35">
        <v>0</v>
      </c>
      <c r="G21" s="62">
        <v>0</v>
      </c>
      <c r="H21" s="36">
        <v>0</v>
      </c>
      <c r="I21" s="19">
        <v>100</v>
      </c>
      <c r="J21" s="37">
        <v>1</v>
      </c>
      <c r="K21" s="106">
        <v>0</v>
      </c>
      <c r="L21" s="38">
        <v>0</v>
      </c>
      <c r="M21" s="6">
        <v>237.15</v>
      </c>
      <c r="N21" s="72" t="s">
        <v>242</v>
      </c>
      <c r="O21" s="39">
        <v>4</v>
      </c>
      <c r="P21" s="40">
        <v>5</v>
      </c>
      <c r="Q21" s="41">
        <v>1</v>
      </c>
      <c r="R21" s="42">
        <v>1</v>
      </c>
      <c r="S21" s="43">
        <v>1</v>
      </c>
      <c r="T21" s="44">
        <v>1</v>
      </c>
      <c r="U21" s="66">
        <v>1</v>
      </c>
      <c r="V21" s="45">
        <v>1</v>
      </c>
      <c r="W21" s="96">
        <v>4</v>
      </c>
      <c r="X21" s="97">
        <v>0</v>
      </c>
      <c r="Y21" s="98">
        <v>0</v>
      </c>
    </row>
    <row r="22" spans="1:25" ht="14.25" customHeight="1" x14ac:dyDescent="0.2">
      <c r="A22" s="113" t="s">
        <v>132</v>
      </c>
      <c r="B22" s="4">
        <v>816</v>
      </c>
      <c r="C22" s="10">
        <f t="shared" si="0"/>
        <v>5</v>
      </c>
      <c r="D22" s="33">
        <v>5</v>
      </c>
      <c r="E22" s="34">
        <v>3</v>
      </c>
      <c r="F22" s="35">
        <v>0</v>
      </c>
      <c r="G22" s="62">
        <v>18.382352941176471</v>
      </c>
      <c r="H22" s="36">
        <v>0</v>
      </c>
      <c r="I22" s="19">
        <v>100</v>
      </c>
      <c r="J22" s="37">
        <v>1</v>
      </c>
      <c r="K22" s="106">
        <v>4.3504901960784315</v>
      </c>
      <c r="L22" s="38">
        <v>0</v>
      </c>
      <c r="M22" s="6">
        <v>61.27</v>
      </c>
      <c r="N22" s="72" t="s">
        <v>242</v>
      </c>
      <c r="O22" s="39">
        <v>6</v>
      </c>
      <c r="P22" s="40">
        <v>8</v>
      </c>
      <c r="Q22" s="41">
        <v>1</v>
      </c>
      <c r="R22" s="42">
        <v>2</v>
      </c>
      <c r="S22" s="43">
        <v>2</v>
      </c>
      <c r="T22" s="44">
        <v>1</v>
      </c>
      <c r="U22" s="66">
        <v>1</v>
      </c>
      <c r="V22" s="45">
        <v>1</v>
      </c>
      <c r="W22" s="96">
        <v>6</v>
      </c>
      <c r="X22" s="97">
        <v>0</v>
      </c>
      <c r="Y22" s="98">
        <v>0</v>
      </c>
    </row>
    <row r="23" spans="1:25" ht="14.25" customHeight="1" x14ac:dyDescent="0.2">
      <c r="A23" s="113" t="s">
        <v>131</v>
      </c>
      <c r="B23" s="4">
        <v>777</v>
      </c>
      <c r="C23" s="10">
        <f t="shared" si="0"/>
        <v>3</v>
      </c>
      <c r="D23" s="33">
        <v>5</v>
      </c>
      <c r="E23" s="34">
        <v>6</v>
      </c>
      <c r="F23" s="35">
        <v>1</v>
      </c>
      <c r="G23" s="62">
        <v>17.200772200772199</v>
      </c>
      <c r="H23" s="36">
        <v>0</v>
      </c>
      <c r="I23" s="19">
        <v>100</v>
      </c>
      <c r="J23" s="37">
        <v>1</v>
      </c>
      <c r="K23" s="106">
        <v>6.6924066924066921</v>
      </c>
      <c r="L23" s="38">
        <v>0</v>
      </c>
      <c r="M23" s="6">
        <v>66.92</v>
      </c>
      <c r="N23" s="72" t="s">
        <v>242</v>
      </c>
      <c r="O23" s="39">
        <v>6</v>
      </c>
      <c r="P23" s="40">
        <v>4</v>
      </c>
      <c r="Q23" s="41">
        <v>0</v>
      </c>
      <c r="R23" s="42">
        <v>2</v>
      </c>
      <c r="S23" s="43">
        <v>1</v>
      </c>
      <c r="T23" s="44">
        <v>0</v>
      </c>
      <c r="U23" s="66">
        <v>0</v>
      </c>
      <c r="V23" s="45">
        <v>1</v>
      </c>
      <c r="W23" s="96">
        <v>6</v>
      </c>
      <c r="X23" s="97">
        <v>3</v>
      </c>
      <c r="Y23" s="98">
        <v>0</v>
      </c>
    </row>
    <row r="24" spans="1:25" ht="14.25" customHeight="1" x14ac:dyDescent="0.2">
      <c r="A24" s="113" t="s">
        <v>130</v>
      </c>
      <c r="B24" s="4">
        <v>2010</v>
      </c>
      <c r="C24" s="10">
        <f t="shared" si="0"/>
        <v>4</v>
      </c>
      <c r="D24" s="33">
        <v>15</v>
      </c>
      <c r="E24" s="34">
        <v>2</v>
      </c>
      <c r="F24" s="35">
        <v>0</v>
      </c>
      <c r="G24" s="62">
        <v>6.4676616915422889</v>
      </c>
      <c r="H24" s="36">
        <v>0</v>
      </c>
      <c r="I24" s="19">
        <v>100</v>
      </c>
      <c r="J24" s="37">
        <v>1</v>
      </c>
      <c r="K24" s="106">
        <v>1.4925373134328357</v>
      </c>
      <c r="L24" s="38">
        <v>0</v>
      </c>
      <c r="M24" s="6">
        <v>27.86</v>
      </c>
      <c r="N24" s="72">
        <v>0</v>
      </c>
      <c r="O24" s="39">
        <v>9</v>
      </c>
      <c r="P24" s="40">
        <v>10</v>
      </c>
      <c r="Q24" s="41">
        <v>1</v>
      </c>
      <c r="R24" s="42">
        <v>2</v>
      </c>
      <c r="S24" s="43">
        <v>1</v>
      </c>
      <c r="T24" s="44">
        <v>0</v>
      </c>
      <c r="U24" s="66">
        <v>1</v>
      </c>
      <c r="V24" s="45">
        <v>1</v>
      </c>
      <c r="W24" s="96">
        <v>20</v>
      </c>
      <c r="X24" s="97">
        <v>0</v>
      </c>
      <c r="Y24" s="98">
        <v>0</v>
      </c>
    </row>
    <row r="25" spans="1:25" ht="14.25" customHeight="1" x14ac:dyDescent="0.2">
      <c r="A25" s="113" t="s">
        <v>129</v>
      </c>
      <c r="B25" s="4">
        <v>317</v>
      </c>
      <c r="C25" s="10">
        <f t="shared" si="0"/>
        <v>6</v>
      </c>
      <c r="D25" s="33">
        <v>4</v>
      </c>
      <c r="E25" s="34">
        <v>4</v>
      </c>
      <c r="F25" s="35">
        <v>1</v>
      </c>
      <c r="G25" s="62">
        <v>9.4637223974763405</v>
      </c>
      <c r="H25" s="36">
        <v>0</v>
      </c>
      <c r="I25" s="19">
        <v>100</v>
      </c>
      <c r="J25" s="37">
        <v>1</v>
      </c>
      <c r="K25" s="106">
        <v>2.5236593059936907</v>
      </c>
      <c r="L25" s="38">
        <v>0</v>
      </c>
      <c r="M25" s="6">
        <v>94.64</v>
      </c>
      <c r="N25" s="72" t="s">
        <v>242</v>
      </c>
      <c r="O25" s="39">
        <v>4</v>
      </c>
      <c r="P25" s="40">
        <v>4</v>
      </c>
      <c r="Q25" s="41">
        <v>1</v>
      </c>
      <c r="R25" s="42">
        <v>1</v>
      </c>
      <c r="S25" s="43">
        <v>1</v>
      </c>
      <c r="T25" s="44">
        <v>1</v>
      </c>
      <c r="U25" s="66">
        <v>1</v>
      </c>
      <c r="V25" s="45">
        <v>1</v>
      </c>
      <c r="W25" s="96">
        <v>4</v>
      </c>
      <c r="X25" s="97">
        <v>0</v>
      </c>
      <c r="Y25" s="98">
        <v>0</v>
      </c>
    </row>
    <row r="26" spans="1:25" ht="14.25" customHeight="1" x14ac:dyDescent="0.2">
      <c r="A26" s="113" t="s">
        <v>128</v>
      </c>
      <c r="B26" s="4">
        <v>305</v>
      </c>
      <c r="C26" s="10">
        <f t="shared" si="0"/>
        <v>6</v>
      </c>
      <c r="D26" s="33">
        <v>4</v>
      </c>
      <c r="E26" s="34">
        <v>3</v>
      </c>
      <c r="F26" s="35">
        <v>0</v>
      </c>
      <c r="G26" s="62">
        <v>32.786885245901637</v>
      </c>
      <c r="H26" s="36">
        <v>1</v>
      </c>
      <c r="I26" s="19">
        <v>100</v>
      </c>
      <c r="J26" s="37">
        <v>1</v>
      </c>
      <c r="K26" s="106">
        <v>20.983606557377048</v>
      </c>
      <c r="L26" s="38">
        <v>1</v>
      </c>
      <c r="M26" s="6">
        <v>167.21</v>
      </c>
      <c r="N26" s="72" t="s">
        <v>242</v>
      </c>
      <c r="O26" s="39">
        <v>4</v>
      </c>
      <c r="P26" s="40">
        <v>1</v>
      </c>
      <c r="Q26" s="41">
        <v>0</v>
      </c>
      <c r="R26" s="42">
        <v>1</v>
      </c>
      <c r="S26" s="43">
        <v>1</v>
      </c>
      <c r="T26" s="44">
        <v>1</v>
      </c>
      <c r="U26" s="66">
        <v>1</v>
      </c>
      <c r="V26" s="45">
        <v>1</v>
      </c>
      <c r="W26" s="96">
        <v>4</v>
      </c>
      <c r="X26" s="97">
        <v>0</v>
      </c>
      <c r="Y26" s="98">
        <v>0</v>
      </c>
    </row>
    <row r="27" spans="1:25" ht="14.25" customHeight="1" x14ac:dyDescent="0.2">
      <c r="A27" s="113" t="s">
        <v>127</v>
      </c>
      <c r="B27" s="4">
        <v>780</v>
      </c>
      <c r="C27" s="10">
        <f t="shared" si="0"/>
        <v>6</v>
      </c>
      <c r="D27" s="33">
        <v>5</v>
      </c>
      <c r="E27" s="34">
        <v>2</v>
      </c>
      <c r="F27" s="35">
        <v>0</v>
      </c>
      <c r="G27" s="62">
        <v>40.764102564102565</v>
      </c>
      <c r="H27" s="36">
        <v>1</v>
      </c>
      <c r="I27" s="19">
        <v>100</v>
      </c>
      <c r="J27" s="37">
        <v>1</v>
      </c>
      <c r="K27" s="106">
        <v>9.2307692307692317</v>
      </c>
      <c r="L27" s="38">
        <v>1</v>
      </c>
      <c r="M27" s="6">
        <v>128.21</v>
      </c>
      <c r="N27" s="72" t="s">
        <v>242</v>
      </c>
      <c r="O27" s="39">
        <v>6</v>
      </c>
      <c r="P27" s="40">
        <v>11</v>
      </c>
      <c r="Q27" s="41">
        <v>1</v>
      </c>
      <c r="R27" s="42">
        <v>2</v>
      </c>
      <c r="S27" s="43">
        <v>1</v>
      </c>
      <c r="T27" s="44">
        <v>0</v>
      </c>
      <c r="U27" s="66">
        <v>1</v>
      </c>
      <c r="V27" s="45">
        <v>1</v>
      </c>
      <c r="W27" s="96">
        <v>6</v>
      </c>
      <c r="X27" s="97">
        <v>1</v>
      </c>
      <c r="Y27" s="98">
        <v>0</v>
      </c>
    </row>
    <row r="28" spans="1:25" ht="14.25" customHeight="1" x14ac:dyDescent="0.2">
      <c r="A28" s="113" t="s">
        <v>126</v>
      </c>
      <c r="B28" s="4">
        <v>317</v>
      </c>
      <c r="C28" s="10">
        <f t="shared" si="0"/>
        <v>5</v>
      </c>
      <c r="D28" s="33">
        <v>4</v>
      </c>
      <c r="E28" s="34">
        <v>1</v>
      </c>
      <c r="F28" s="35">
        <v>0</v>
      </c>
      <c r="G28" s="62">
        <v>6.309148264984227</v>
      </c>
      <c r="H28" s="36">
        <v>0</v>
      </c>
      <c r="I28" s="19">
        <v>100</v>
      </c>
      <c r="J28" s="37">
        <v>1</v>
      </c>
      <c r="K28" s="106">
        <v>1.5772870662460567</v>
      </c>
      <c r="L28" s="38">
        <v>0</v>
      </c>
      <c r="M28" s="6">
        <v>94.64</v>
      </c>
      <c r="N28" s="72" t="s">
        <v>242</v>
      </c>
      <c r="O28" s="39">
        <v>4</v>
      </c>
      <c r="P28" s="40">
        <v>8</v>
      </c>
      <c r="Q28" s="41">
        <v>1</v>
      </c>
      <c r="R28" s="42">
        <v>1</v>
      </c>
      <c r="S28" s="43">
        <v>1</v>
      </c>
      <c r="T28" s="44">
        <v>1</v>
      </c>
      <c r="U28" s="66">
        <v>1</v>
      </c>
      <c r="V28" s="45">
        <v>1</v>
      </c>
      <c r="W28" s="96">
        <v>4</v>
      </c>
      <c r="X28" s="97">
        <v>0</v>
      </c>
      <c r="Y28" s="98">
        <v>0</v>
      </c>
    </row>
    <row r="29" spans="1:25" ht="14.25" customHeight="1" x14ac:dyDescent="0.2">
      <c r="A29" s="113" t="s">
        <v>125</v>
      </c>
      <c r="B29" s="4">
        <v>561</v>
      </c>
      <c r="C29" s="10">
        <f t="shared" si="0"/>
        <v>6</v>
      </c>
      <c r="D29" s="33">
        <v>5</v>
      </c>
      <c r="E29" s="34">
        <v>2</v>
      </c>
      <c r="F29" s="35">
        <v>0</v>
      </c>
      <c r="G29" s="62">
        <v>17.825311942959001</v>
      </c>
      <c r="H29" s="36">
        <v>0</v>
      </c>
      <c r="I29" s="19">
        <v>100</v>
      </c>
      <c r="J29" s="37">
        <v>1</v>
      </c>
      <c r="K29" s="106">
        <v>11.319073083778965</v>
      </c>
      <c r="L29" s="38">
        <v>1</v>
      </c>
      <c r="M29" s="6">
        <v>103.39</v>
      </c>
      <c r="N29" s="72" t="s">
        <v>242</v>
      </c>
      <c r="O29" s="39">
        <v>6</v>
      </c>
      <c r="P29" s="40">
        <v>25</v>
      </c>
      <c r="Q29" s="41">
        <v>1</v>
      </c>
      <c r="R29" s="42">
        <v>2</v>
      </c>
      <c r="S29" s="43">
        <v>1</v>
      </c>
      <c r="T29" s="44">
        <v>0</v>
      </c>
      <c r="U29" s="66">
        <v>1</v>
      </c>
      <c r="V29" s="45">
        <v>1</v>
      </c>
      <c r="W29" s="96">
        <v>6</v>
      </c>
      <c r="X29" s="97">
        <v>14</v>
      </c>
      <c r="Y29" s="98">
        <v>1</v>
      </c>
    </row>
    <row r="30" spans="1:25" ht="14.25" customHeight="1" x14ac:dyDescent="0.2">
      <c r="A30" s="113" t="s">
        <v>124</v>
      </c>
      <c r="B30" s="4">
        <v>414</v>
      </c>
      <c r="C30" s="10">
        <f t="shared" si="0"/>
        <v>1</v>
      </c>
      <c r="D30" s="33">
        <v>4</v>
      </c>
      <c r="E30" s="34">
        <v>0</v>
      </c>
      <c r="F30" s="35">
        <v>0</v>
      </c>
      <c r="G30" s="62">
        <v>0</v>
      </c>
      <c r="H30" s="36">
        <v>0</v>
      </c>
      <c r="I30" s="19">
        <v>100</v>
      </c>
      <c r="J30" s="37">
        <v>1</v>
      </c>
      <c r="K30" s="106">
        <v>0</v>
      </c>
      <c r="L30" s="38">
        <v>0</v>
      </c>
      <c r="M30" s="6">
        <v>72.459999999999994</v>
      </c>
      <c r="N30" s="72" t="s">
        <v>242</v>
      </c>
      <c r="O30" s="39">
        <v>4</v>
      </c>
      <c r="P30" s="40">
        <v>0</v>
      </c>
      <c r="Q30" s="41">
        <v>0</v>
      </c>
      <c r="R30" s="42">
        <v>1</v>
      </c>
      <c r="S30" s="43">
        <v>0</v>
      </c>
      <c r="T30" s="44">
        <v>0</v>
      </c>
      <c r="U30" s="66">
        <v>0</v>
      </c>
      <c r="V30" s="45">
        <v>0</v>
      </c>
      <c r="W30" s="96">
        <v>4</v>
      </c>
      <c r="X30" s="97">
        <v>0</v>
      </c>
      <c r="Y30" s="98">
        <v>0</v>
      </c>
    </row>
    <row r="31" spans="1:25" ht="14.25" customHeight="1" x14ac:dyDescent="0.2">
      <c r="A31" s="113" t="s">
        <v>123</v>
      </c>
      <c r="B31" s="4">
        <v>419</v>
      </c>
      <c r="C31" s="10">
        <f t="shared" si="0"/>
        <v>4</v>
      </c>
      <c r="D31" s="33">
        <v>4</v>
      </c>
      <c r="E31" s="34">
        <v>2</v>
      </c>
      <c r="F31" s="35">
        <v>0</v>
      </c>
      <c r="G31" s="62">
        <v>0</v>
      </c>
      <c r="H31" s="36">
        <v>0</v>
      </c>
      <c r="I31" s="19">
        <v>100</v>
      </c>
      <c r="J31" s="37">
        <v>1</v>
      </c>
      <c r="K31" s="106">
        <v>0</v>
      </c>
      <c r="L31" s="38">
        <v>0</v>
      </c>
      <c r="M31" s="6">
        <v>59.67</v>
      </c>
      <c r="N31" s="72" t="s">
        <v>242</v>
      </c>
      <c r="O31" s="39">
        <v>4</v>
      </c>
      <c r="P31" s="40">
        <v>5</v>
      </c>
      <c r="Q31" s="41">
        <v>1</v>
      </c>
      <c r="R31" s="42">
        <v>1</v>
      </c>
      <c r="S31" s="43">
        <v>0</v>
      </c>
      <c r="T31" s="44">
        <v>0</v>
      </c>
      <c r="U31" s="66">
        <v>1</v>
      </c>
      <c r="V31" s="45">
        <v>1</v>
      </c>
      <c r="W31" s="96">
        <v>4</v>
      </c>
      <c r="X31" s="97">
        <v>0</v>
      </c>
      <c r="Y31" s="98">
        <v>0</v>
      </c>
    </row>
    <row r="32" spans="1:25" ht="14.25" customHeight="1" x14ac:dyDescent="0.2">
      <c r="A32" s="113" t="s">
        <v>122</v>
      </c>
      <c r="B32" s="4">
        <v>740</v>
      </c>
      <c r="C32" s="10">
        <f t="shared" si="0"/>
        <v>3</v>
      </c>
      <c r="D32" s="33">
        <v>5</v>
      </c>
      <c r="E32" s="34">
        <v>2</v>
      </c>
      <c r="F32" s="35">
        <v>0</v>
      </c>
      <c r="G32" s="62">
        <v>16.216216216216218</v>
      </c>
      <c r="H32" s="36">
        <v>0</v>
      </c>
      <c r="I32" s="19">
        <v>100</v>
      </c>
      <c r="J32" s="37">
        <v>1</v>
      </c>
      <c r="K32" s="106">
        <v>2.5675675675675675</v>
      </c>
      <c r="L32" s="38">
        <v>0</v>
      </c>
      <c r="M32" s="6">
        <v>24.32</v>
      </c>
      <c r="N32" s="72" t="s">
        <v>242</v>
      </c>
      <c r="O32" s="39">
        <v>6</v>
      </c>
      <c r="P32" s="40">
        <v>2</v>
      </c>
      <c r="Q32" s="41">
        <v>0</v>
      </c>
      <c r="R32" s="42">
        <v>2</v>
      </c>
      <c r="S32" s="43">
        <v>1</v>
      </c>
      <c r="T32" s="44">
        <v>0</v>
      </c>
      <c r="U32" s="66">
        <v>1</v>
      </c>
      <c r="V32" s="45">
        <v>1</v>
      </c>
      <c r="W32" s="96">
        <v>6</v>
      </c>
      <c r="X32" s="97">
        <v>0</v>
      </c>
      <c r="Y32" s="98">
        <v>0</v>
      </c>
    </row>
    <row r="33" spans="1:25" ht="14.25" customHeight="1" x14ac:dyDescent="0.2">
      <c r="A33" s="113" t="s">
        <v>121</v>
      </c>
      <c r="B33" s="4">
        <v>445</v>
      </c>
      <c r="C33" s="10">
        <f t="shared" si="0"/>
        <v>5</v>
      </c>
      <c r="D33" s="33">
        <v>4</v>
      </c>
      <c r="E33" s="34">
        <v>3</v>
      </c>
      <c r="F33" s="35">
        <v>0</v>
      </c>
      <c r="G33" s="62">
        <v>11.235955056179776</v>
      </c>
      <c r="H33" s="36">
        <v>0</v>
      </c>
      <c r="I33" s="19">
        <v>100</v>
      </c>
      <c r="J33" s="37">
        <v>1</v>
      </c>
      <c r="K33" s="106">
        <v>2.3595505617977528</v>
      </c>
      <c r="L33" s="38">
        <v>0</v>
      </c>
      <c r="M33" s="6">
        <v>101.12</v>
      </c>
      <c r="N33" s="72" t="s">
        <v>242</v>
      </c>
      <c r="O33" s="39">
        <v>4</v>
      </c>
      <c r="P33" s="40">
        <v>5</v>
      </c>
      <c r="Q33" s="41">
        <v>1</v>
      </c>
      <c r="R33" s="42">
        <v>1</v>
      </c>
      <c r="S33" s="43">
        <v>1</v>
      </c>
      <c r="T33" s="44">
        <v>1</v>
      </c>
      <c r="U33" s="66">
        <v>1</v>
      </c>
      <c r="V33" s="45">
        <v>1</v>
      </c>
      <c r="W33" s="96">
        <v>4</v>
      </c>
      <c r="X33" s="97">
        <v>0</v>
      </c>
      <c r="Y33" s="98">
        <v>0</v>
      </c>
    </row>
    <row r="34" spans="1:25" ht="14.25" customHeight="1" x14ac:dyDescent="0.2">
      <c r="A34" s="113" t="s">
        <v>120</v>
      </c>
      <c r="B34" s="4">
        <v>1533</v>
      </c>
      <c r="C34" s="10">
        <f t="shared" si="0"/>
        <v>4</v>
      </c>
      <c r="D34" s="33">
        <v>15</v>
      </c>
      <c r="E34" s="34">
        <v>3</v>
      </c>
      <c r="F34" s="35">
        <v>0</v>
      </c>
      <c r="G34" s="62">
        <v>21.046314416177431</v>
      </c>
      <c r="H34" s="36">
        <v>0</v>
      </c>
      <c r="I34" s="19">
        <v>100</v>
      </c>
      <c r="J34" s="37">
        <v>1</v>
      </c>
      <c r="K34" s="106">
        <v>4.5988258317025439</v>
      </c>
      <c r="L34" s="38">
        <v>0</v>
      </c>
      <c r="M34" s="6">
        <v>41.75</v>
      </c>
      <c r="N34" s="72">
        <v>0</v>
      </c>
      <c r="O34" s="39">
        <v>9</v>
      </c>
      <c r="P34" s="40">
        <v>8</v>
      </c>
      <c r="Q34" s="41">
        <v>0</v>
      </c>
      <c r="R34" s="42">
        <v>2</v>
      </c>
      <c r="S34" s="43">
        <v>2</v>
      </c>
      <c r="T34" s="44">
        <v>1</v>
      </c>
      <c r="U34" s="66">
        <v>1</v>
      </c>
      <c r="V34" s="45">
        <v>1</v>
      </c>
      <c r="W34" s="96">
        <v>20</v>
      </c>
      <c r="X34" s="97">
        <v>0</v>
      </c>
      <c r="Y34" s="98">
        <v>0</v>
      </c>
    </row>
    <row r="35" spans="1:25" ht="14.25" customHeight="1" x14ac:dyDescent="0.2">
      <c r="A35" s="113" t="s">
        <v>119</v>
      </c>
      <c r="B35" s="4">
        <v>735</v>
      </c>
      <c r="C35" s="10">
        <f t="shared" si="0"/>
        <v>4</v>
      </c>
      <c r="D35" s="33">
        <v>5</v>
      </c>
      <c r="E35" s="34">
        <v>4</v>
      </c>
      <c r="F35" s="35">
        <v>0</v>
      </c>
      <c r="G35" s="62">
        <v>6.8027210884353737</v>
      </c>
      <c r="H35" s="36">
        <v>0</v>
      </c>
      <c r="I35" s="19">
        <v>99.3</v>
      </c>
      <c r="J35" s="37">
        <v>1</v>
      </c>
      <c r="K35" s="106">
        <v>1.292517006802721</v>
      </c>
      <c r="L35" s="38">
        <v>0</v>
      </c>
      <c r="M35" s="6">
        <v>108.84</v>
      </c>
      <c r="N35" s="72" t="s">
        <v>242</v>
      </c>
      <c r="O35" s="39">
        <v>6</v>
      </c>
      <c r="P35" s="40">
        <v>5</v>
      </c>
      <c r="Q35" s="41">
        <v>0</v>
      </c>
      <c r="R35" s="42">
        <v>2</v>
      </c>
      <c r="S35" s="43">
        <v>3</v>
      </c>
      <c r="T35" s="44">
        <v>1</v>
      </c>
      <c r="U35" s="66">
        <v>1</v>
      </c>
      <c r="V35" s="45">
        <v>1</v>
      </c>
      <c r="W35" s="96">
        <v>6</v>
      </c>
      <c r="X35" s="97">
        <v>0</v>
      </c>
      <c r="Y35" s="98">
        <v>0</v>
      </c>
    </row>
    <row r="36" spans="1:25" ht="14.25" customHeight="1" x14ac:dyDescent="0.2">
      <c r="A36" s="113" t="s">
        <v>118</v>
      </c>
      <c r="B36" s="4">
        <v>141</v>
      </c>
      <c r="C36" s="10">
        <f t="shared" si="0"/>
        <v>4</v>
      </c>
      <c r="D36" s="33">
        <v>4</v>
      </c>
      <c r="E36" s="34">
        <v>3</v>
      </c>
      <c r="F36" s="35">
        <v>0</v>
      </c>
      <c r="G36" s="62">
        <v>0</v>
      </c>
      <c r="H36" s="36">
        <v>0</v>
      </c>
      <c r="I36" s="19">
        <v>100</v>
      </c>
      <c r="J36" s="37">
        <v>1</v>
      </c>
      <c r="K36" s="106">
        <v>0</v>
      </c>
      <c r="L36" s="38">
        <v>0</v>
      </c>
      <c r="M36" s="6">
        <v>170.21</v>
      </c>
      <c r="N36" s="72" t="s">
        <v>242</v>
      </c>
      <c r="O36" s="39">
        <v>4</v>
      </c>
      <c r="P36" s="40">
        <v>10</v>
      </c>
      <c r="Q36" s="41">
        <v>1</v>
      </c>
      <c r="R36" s="42">
        <v>1</v>
      </c>
      <c r="S36" s="43">
        <v>1</v>
      </c>
      <c r="T36" s="44">
        <v>1</v>
      </c>
      <c r="U36" s="66">
        <v>1</v>
      </c>
      <c r="V36" s="45">
        <v>0</v>
      </c>
      <c r="W36" s="96">
        <v>4</v>
      </c>
      <c r="X36" s="97">
        <v>0</v>
      </c>
      <c r="Y36" s="98">
        <v>0</v>
      </c>
    </row>
    <row r="37" spans="1:25" ht="14.25" customHeight="1" x14ac:dyDescent="0.2">
      <c r="A37" s="113" t="s">
        <v>117</v>
      </c>
      <c r="B37" s="4">
        <v>688</v>
      </c>
      <c r="C37" s="10">
        <f t="shared" si="0"/>
        <v>5</v>
      </c>
      <c r="D37" s="33">
        <v>5</v>
      </c>
      <c r="E37" s="34">
        <v>2</v>
      </c>
      <c r="F37" s="35">
        <v>0</v>
      </c>
      <c r="G37" s="62">
        <v>43.604651162790695</v>
      </c>
      <c r="H37" s="36">
        <v>1</v>
      </c>
      <c r="I37" s="19">
        <v>100</v>
      </c>
      <c r="J37" s="37">
        <v>1</v>
      </c>
      <c r="K37" s="106">
        <v>9.520348837209303</v>
      </c>
      <c r="L37" s="38">
        <v>1</v>
      </c>
      <c r="M37" s="6">
        <v>58.14</v>
      </c>
      <c r="N37" s="72" t="s">
        <v>242</v>
      </c>
      <c r="O37" s="39">
        <v>6</v>
      </c>
      <c r="P37" s="40">
        <v>4</v>
      </c>
      <c r="Q37" s="41">
        <v>0</v>
      </c>
      <c r="R37" s="42">
        <v>2</v>
      </c>
      <c r="S37" s="43">
        <v>1</v>
      </c>
      <c r="T37" s="44">
        <v>0</v>
      </c>
      <c r="U37" s="66">
        <v>1</v>
      </c>
      <c r="V37" s="45">
        <v>1</v>
      </c>
      <c r="W37" s="96">
        <v>6</v>
      </c>
      <c r="X37" s="97">
        <v>0</v>
      </c>
      <c r="Y37" s="98">
        <v>0</v>
      </c>
    </row>
    <row r="38" spans="1:25" ht="14.25" customHeight="1" x14ac:dyDescent="0.2">
      <c r="A38" s="113" t="s">
        <v>116</v>
      </c>
      <c r="B38" s="4">
        <v>1004</v>
      </c>
      <c r="C38" s="10">
        <f t="shared" si="0"/>
        <v>4</v>
      </c>
      <c r="D38" s="33">
        <v>15</v>
      </c>
      <c r="E38" s="34">
        <v>4</v>
      </c>
      <c r="F38" s="35">
        <v>0</v>
      </c>
      <c r="G38" s="62">
        <v>9.9601593625498008</v>
      </c>
      <c r="H38" s="36">
        <v>0</v>
      </c>
      <c r="I38" s="19">
        <v>100</v>
      </c>
      <c r="J38" s="37">
        <v>1</v>
      </c>
      <c r="K38" s="106">
        <v>6.7729083665338639</v>
      </c>
      <c r="L38" s="38">
        <v>0</v>
      </c>
      <c r="M38" s="6">
        <v>35.86</v>
      </c>
      <c r="N38" s="72">
        <v>0</v>
      </c>
      <c r="O38" s="39">
        <v>9</v>
      </c>
      <c r="P38" s="40">
        <v>3</v>
      </c>
      <c r="Q38" s="41">
        <v>0</v>
      </c>
      <c r="R38" s="42">
        <v>2</v>
      </c>
      <c r="S38" s="43">
        <v>3</v>
      </c>
      <c r="T38" s="44">
        <v>1</v>
      </c>
      <c r="U38" s="66">
        <v>1</v>
      </c>
      <c r="V38" s="45">
        <v>1</v>
      </c>
      <c r="W38" s="96">
        <v>20</v>
      </c>
      <c r="X38" s="97">
        <v>6</v>
      </c>
      <c r="Y38" s="98">
        <v>0</v>
      </c>
    </row>
    <row r="39" spans="1:25" ht="14.25" customHeight="1" x14ac:dyDescent="0.2">
      <c r="A39" s="113" t="s">
        <v>115</v>
      </c>
      <c r="B39" s="4">
        <v>310</v>
      </c>
      <c r="C39" s="10">
        <f t="shared" si="0"/>
        <v>5</v>
      </c>
      <c r="D39" s="33">
        <v>4</v>
      </c>
      <c r="E39" s="34">
        <v>1</v>
      </c>
      <c r="F39" s="35">
        <v>0</v>
      </c>
      <c r="G39" s="62">
        <v>26.387096774193548</v>
      </c>
      <c r="H39" s="36">
        <v>0</v>
      </c>
      <c r="I39" s="19">
        <v>100</v>
      </c>
      <c r="J39" s="37">
        <v>1</v>
      </c>
      <c r="K39" s="106">
        <v>6.290322580645161</v>
      </c>
      <c r="L39" s="38">
        <v>0</v>
      </c>
      <c r="M39" s="6">
        <v>187.1</v>
      </c>
      <c r="N39" s="72" t="s">
        <v>242</v>
      </c>
      <c r="O39" s="39">
        <v>4</v>
      </c>
      <c r="P39" s="40">
        <v>16</v>
      </c>
      <c r="Q39" s="41">
        <v>1</v>
      </c>
      <c r="R39" s="42">
        <v>1</v>
      </c>
      <c r="S39" s="43">
        <v>2</v>
      </c>
      <c r="T39" s="44">
        <v>1</v>
      </c>
      <c r="U39" s="66">
        <v>1</v>
      </c>
      <c r="V39" s="45">
        <v>1</v>
      </c>
      <c r="W39" s="96">
        <v>4</v>
      </c>
      <c r="X39" s="97">
        <v>0</v>
      </c>
      <c r="Y39" s="98">
        <v>0</v>
      </c>
    </row>
    <row r="40" spans="1:25" ht="14.25" customHeight="1" x14ac:dyDescent="0.2">
      <c r="A40" s="113" t="s">
        <v>114</v>
      </c>
      <c r="B40" s="4">
        <v>256</v>
      </c>
      <c r="C40" s="10">
        <f t="shared" si="0"/>
        <v>5</v>
      </c>
      <c r="D40" s="33">
        <v>4</v>
      </c>
      <c r="E40" s="34">
        <v>3</v>
      </c>
      <c r="F40" s="35">
        <v>0</v>
      </c>
      <c r="G40" s="62">
        <v>0</v>
      </c>
      <c r="H40" s="36">
        <v>0</v>
      </c>
      <c r="I40" s="19">
        <v>100</v>
      </c>
      <c r="J40" s="37">
        <v>1</v>
      </c>
      <c r="K40" s="106">
        <v>0</v>
      </c>
      <c r="L40" s="38">
        <v>0</v>
      </c>
      <c r="M40" s="6">
        <v>273.44</v>
      </c>
      <c r="N40" s="72" t="s">
        <v>242</v>
      </c>
      <c r="O40" s="39">
        <v>4</v>
      </c>
      <c r="P40" s="40">
        <v>30</v>
      </c>
      <c r="Q40" s="41">
        <v>1</v>
      </c>
      <c r="R40" s="42">
        <v>1</v>
      </c>
      <c r="S40" s="43">
        <v>1</v>
      </c>
      <c r="T40" s="44">
        <v>1</v>
      </c>
      <c r="U40" s="66">
        <v>1</v>
      </c>
      <c r="V40" s="45">
        <v>1</v>
      </c>
      <c r="W40" s="96">
        <v>4</v>
      </c>
      <c r="X40" s="97">
        <v>2</v>
      </c>
      <c r="Y40" s="98">
        <v>0</v>
      </c>
    </row>
    <row r="41" spans="1:25" ht="14.25" customHeight="1" x14ac:dyDescent="0.2">
      <c r="A41" s="113" t="s">
        <v>113</v>
      </c>
      <c r="B41" s="4">
        <v>653</v>
      </c>
      <c r="C41" s="10">
        <f t="shared" si="0"/>
        <v>4</v>
      </c>
      <c r="D41" s="33">
        <v>5</v>
      </c>
      <c r="E41" s="34">
        <v>1</v>
      </c>
      <c r="F41" s="35">
        <v>0</v>
      </c>
      <c r="G41" s="62">
        <v>22.970903522205205</v>
      </c>
      <c r="H41" s="36">
        <v>0</v>
      </c>
      <c r="I41" s="19">
        <v>100</v>
      </c>
      <c r="J41" s="37">
        <v>1</v>
      </c>
      <c r="K41" s="106">
        <v>5.4364471669218988</v>
      </c>
      <c r="L41" s="38">
        <v>0</v>
      </c>
      <c r="M41" s="6">
        <v>58.19</v>
      </c>
      <c r="N41" s="72" t="s">
        <v>242</v>
      </c>
      <c r="O41" s="39">
        <v>6</v>
      </c>
      <c r="P41" s="40">
        <v>8</v>
      </c>
      <c r="Q41" s="41">
        <v>1</v>
      </c>
      <c r="R41" s="42">
        <v>2</v>
      </c>
      <c r="S41" s="43">
        <v>1</v>
      </c>
      <c r="T41" s="44">
        <v>0</v>
      </c>
      <c r="U41" s="66">
        <v>1</v>
      </c>
      <c r="V41" s="45">
        <v>1</v>
      </c>
      <c r="W41" s="96">
        <v>6</v>
      </c>
      <c r="X41" s="97">
        <v>0</v>
      </c>
      <c r="Y41" s="98">
        <v>0</v>
      </c>
    </row>
    <row r="42" spans="1:25" ht="14.25" customHeight="1" x14ac:dyDescent="0.2">
      <c r="A42" s="113" t="s">
        <v>112</v>
      </c>
      <c r="B42" s="4">
        <v>200</v>
      </c>
      <c r="C42" s="10">
        <f t="shared" si="0"/>
        <v>4</v>
      </c>
      <c r="D42" s="33">
        <v>4</v>
      </c>
      <c r="E42" s="34">
        <v>4</v>
      </c>
      <c r="F42" s="35">
        <v>1</v>
      </c>
      <c r="G42" s="62">
        <v>5</v>
      </c>
      <c r="H42" s="36">
        <v>0</v>
      </c>
      <c r="I42" s="19">
        <v>100</v>
      </c>
      <c r="J42" s="37">
        <v>1</v>
      </c>
      <c r="K42" s="106">
        <v>1.5</v>
      </c>
      <c r="L42" s="38">
        <v>0</v>
      </c>
      <c r="M42" s="6">
        <v>90</v>
      </c>
      <c r="N42" s="72" t="s">
        <v>242</v>
      </c>
      <c r="O42" s="39">
        <v>4</v>
      </c>
      <c r="P42" s="40">
        <v>1</v>
      </c>
      <c r="Q42" s="41">
        <v>0</v>
      </c>
      <c r="R42" s="42">
        <v>1</v>
      </c>
      <c r="S42" s="43">
        <v>1</v>
      </c>
      <c r="T42" s="44">
        <v>1</v>
      </c>
      <c r="U42" s="66">
        <v>1</v>
      </c>
      <c r="V42" s="45">
        <v>0</v>
      </c>
      <c r="W42" s="96">
        <v>4</v>
      </c>
      <c r="X42" s="97">
        <v>0</v>
      </c>
      <c r="Y42" s="98">
        <v>0</v>
      </c>
    </row>
    <row r="43" spans="1:25" ht="14.25" customHeight="1" x14ac:dyDescent="0.2">
      <c r="A43" s="113" t="s">
        <v>111</v>
      </c>
      <c r="B43" s="4">
        <v>272</v>
      </c>
      <c r="C43" s="10">
        <f t="shared" si="0"/>
        <v>5</v>
      </c>
      <c r="D43" s="33">
        <v>4</v>
      </c>
      <c r="E43" s="34">
        <v>4</v>
      </c>
      <c r="F43" s="35">
        <v>1</v>
      </c>
      <c r="G43" s="62">
        <v>0</v>
      </c>
      <c r="H43" s="36">
        <v>0</v>
      </c>
      <c r="I43" s="19">
        <v>100</v>
      </c>
      <c r="J43" s="37">
        <v>1</v>
      </c>
      <c r="K43" s="106">
        <v>0</v>
      </c>
      <c r="L43" s="38">
        <v>0</v>
      </c>
      <c r="M43" s="6">
        <v>91.91</v>
      </c>
      <c r="N43" s="72" t="s">
        <v>242</v>
      </c>
      <c r="O43" s="39">
        <v>4</v>
      </c>
      <c r="P43" s="40">
        <v>9</v>
      </c>
      <c r="Q43" s="41">
        <v>1</v>
      </c>
      <c r="R43" s="42">
        <v>1</v>
      </c>
      <c r="S43" s="43">
        <v>1</v>
      </c>
      <c r="T43" s="44">
        <v>1</v>
      </c>
      <c r="U43" s="66">
        <v>1</v>
      </c>
      <c r="V43" s="45">
        <v>0</v>
      </c>
      <c r="W43" s="96">
        <v>4</v>
      </c>
      <c r="X43" s="97">
        <v>0</v>
      </c>
      <c r="Y43" s="98">
        <v>0</v>
      </c>
    </row>
    <row r="44" spans="1:25" ht="14.25" customHeight="1" x14ac:dyDescent="0.2">
      <c r="A44" s="113" t="s">
        <v>110</v>
      </c>
      <c r="B44" s="4">
        <v>196</v>
      </c>
      <c r="C44" s="10">
        <f t="shared" si="0"/>
        <v>6</v>
      </c>
      <c r="D44" s="33">
        <v>4</v>
      </c>
      <c r="E44" s="34">
        <v>5</v>
      </c>
      <c r="F44" s="35">
        <v>1</v>
      </c>
      <c r="G44" s="62">
        <v>20.408163265306122</v>
      </c>
      <c r="H44" s="36">
        <v>0</v>
      </c>
      <c r="I44" s="19">
        <v>100</v>
      </c>
      <c r="J44" s="37">
        <v>1</v>
      </c>
      <c r="K44" s="106">
        <v>5.1020408163265305</v>
      </c>
      <c r="L44" s="38">
        <v>0</v>
      </c>
      <c r="M44" s="6">
        <v>183.67</v>
      </c>
      <c r="N44" s="72" t="s">
        <v>242</v>
      </c>
      <c r="O44" s="39">
        <v>4</v>
      </c>
      <c r="P44" s="40">
        <v>10</v>
      </c>
      <c r="Q44" s="41">
        <v>1</v>
      </c>
      <c r="R44" s="42">
        <v>1</v>
      </c>
      <c r="S44" s="43">
        <v>1</v>
      </c>
      <c r="T44" s="44">
        <v>1</v>
      </c>
      <c r="U44" s="66">
        <v>1</v>
      </c>
      <c r="V44" s="45">
        <v>1</v>
      </c>
      <c r="W44" s="96">
        <v>4</v>
      </c>
      <c r="X44" s="97">
        <v>0</v>
      </c>
      <c r="Y44" s="98">
        <v>0</v>
      </c>
    </row>
    <row r="45" spans="1:25" ht="14.25" customHeight="1" x14ac:dyDescent="0.2">
      <c r="A45" s="113" t="s">
        <v>109</v>
      </c>
      <c r="B45" s="4">
        <v>684</v>
      </c>
      <c r="C45" s="10">
        <f t="shared" si="0"/>
        <v>3</v>
      </c>
      <c r="D45" s="33">
        <v>5</v>
      </c>
      <c r="E45" s="34">
        <v>2</v>
      </c>
      <c r="F45" s="35">
        <v>0</v>
      </c>
      <c r="G45" s="62">
        <v>0</v>
      </c>
      <c r="H45" s="36">
        <v>0</v>
      </c>
      <c r="I45" s="19">
        <v>100</v>
      </c>
      <c r="J45" s="37">
        <v>1</v>
      </c>
      <c r="K45" s="106">
        <v>0</v>
      </c>
      <c r="L45" s="38">
        <v>0</v>
      </c>
      <c r="M45" s="6">
        <v>39.47</v>
      </c>
      <c r="N45" s="72" t="s">
        <v>242</v>
      </c>
      <c r="O45" s="39">
        <v>6</v>
      </c>
      <c r="P45" s="40">
        <v>7</v>
      </c>
      <c r="Q45" s="41">
        <v>1</v>
      </c>
      <c r="R45" s="42">
        <v>2</v>
      </c>
      <c r="S45" s="43">
        <v>1</v>
      </c>
      <c r="T45" s="44">
        <v>0</v>
      </c>
      <c r="U45" s="66">
        <v>1</v>
      </c>
      <c r="V45" s="45">
        <v>0</v>
      </c>
      <c r="W45" s="96">
        <v>6</v>
      </c>
      <c r="X45" s="97">
        <v>0</v>
      </c>
      <c r="Y45" s="98">
        <v>0</v>
      </c>
    </row>
    <row r="46" spans="1:25" ht="14.25" customHeight="1" x14ac:dyDescent="0.2">
      <c r="A46" s="113" t="s">
        <v>108</v>
      </c>
      <c r="B46" s="4">
        <v>688</v>
      </c>
      <c r="C46" s="5">
        <f t="shared" si="0"/>
        <v>5</v>
      </c>
      <c r="D46" s="33">
        <v>5</v>
      </c>
      <c r="E46" s="34">
        <v>40</v>
      </c>
      <c r="F46" s="35">
        <v>1</v>
      </c>
      <c r="G46" s="62">
        <v>14.534883720930232</v>
      </c>
      <c r="H46" s="36">
        <v>0</v>
      </c>
      <c r="I46" s="19">
        <v>100</v>
      </c>
      <c r="J46" s="37">
        <v>1</v>
      </c>
      <c r="K46" s="106">
        <v>3.4883720930232558</v>
      </c>
      <c r="L46" s="38">
        <v>0</v>
      </c>
      <c r="M46" s="6">
        <v>43.6</v>
      </c>
      <c r="N46" s="72" t="s">
        <v>242</v>
      </c>
      <c r="O46" s="39">
        <v>6</v>
      </c>
      <c r="P46" s="40">
        <v>12</v>
      </c>
      <c r="Q46" s="41">
        <v>1</v>
      </c>
      <c r="R46" s="42">
        <v>2</v>
      </c>
      <c r="S46" s="43">
        <v>1</v>
      </c>
      <c r="T46" s="44">
        <v>0</v>
      </c>
      <c r="U46" s="66">
        <v>1</v>
      </c>
      <c r="V46" s="45">
        <v>1</v>
      </c>
      <c r="W46" s="96">
        <v>6</v>
      </c>
      <c r="X46" s="97">
        <v>0</v>
      </c>
      <c r="Y46" s="98">
        <v>0</v>
      </c>
    </row>
    <row r="47" spans="1:25" ht="14.25" customHeight="1" x14ac:dyDescent="0.2">
      <c r="A47" s="113" t="s">
        <v>107</v>
      </c>
      <c r="B47" s="4">
        <v>2850</v>
      </c>
      <c r="C47" s="5">
        <f t="shared" si="0"/>
        <v>5</v>
      </c>
      <c r="D47" s="33">
        <v>15</v>
      </c>
      <c r="E47" s="34">
        <v>10</v>
      </c>
      <c r="F47" s="35">
        <v>0</v>
      </c>
      <c r="G47" s="62">
        <v>29.82456140350877</v>
      </c>
      <c r="H47" s="36">
        <v>0</v>
      </c>
      <c r="I47" s="19">
        <v>100</v>
      </c>
      <c r="J47" s="37">
        <v>1</v>
      </c>
      <c r="K47" s="106">
        <v>6.7719298245614041</v>
      </c>
      <c r="L47" s="38">
        <v>0</v>
      </c>
      <c r="M47" s="6">
        <v>38.6</v>
      </c>
      <c r="N47" s="72">
        <v>0</v>
      </c>
      <c r="O47" s="39">
        <v>9</v>
      </c>
      <c r="P47" s="40">
        <v>15</v>
      </c>
      <c r="Q47" s="41">
        <v>1</v>
      </c>
      <c r="R47" s="42">
        <v>2</v>
      </c>
      <c r="S47" s="43">
        <v>3</v>
      </c>
      <c r="T47" s="44">
        <v>1</v>
      </c>
      <c r="U47" s="66">
        <v>1</v>
      </c>
      <c r="V47" s="45">
        <v>1</v>
      </c>
      <c r="W47" s="96">
        <v>20</v>
      </c>
      <c r="X47" s="97">
        <v>0</v>
      </c>
      <c r="Y47" s="98">
        <v>0</v>
      </c>
    </row>
    <row r="48" spans="1:25" ht="14.25" customHeight="1" thickBot="1" x14ac:dyDescent="0.25">
      <c r="A48" s="114" t="s">
        <v>106</v>
      </c>
      <c r="B48" s="9">
        <v>1884</v>
      </c>
      <c r="C48" s="5">
        <f t="shared" si="0"/>
        <v>6</v>
      </c>
      <c r="D48" s="46">
        <v>15</v>
      </c>
      <c r="E48" s="47">
        <v>6</v>
      </c>
      <c r="F48" s="48">
        <v>0</v>
      </c>
      <c r="G48" s="63">
        <v>26.53927813163482</v>
      </c>
      <c r="H48" s="49">
        <v>0</v>
      </c>
      <c r="I48" s="20">
        <v>100</v>
      </c>
      <c r="J48" s="50">
        <v>1</v>
      </c>
      <c r="K48" s="107">
        <v>9.607218683651805</v>
      </c>
      <c r="L48" s="51">
        <v>1</v>
      </c>
      <c r="M48" s="16">
        <v>58.92</v>
      </c>
      <c r="N48" s="73">
        <v>0</v>
      </c>
      <c r="O48" s="52">
        <v>9</v>
      </c>
      <c r="P48" s="53">
        <v>11</v>
      </c>
      <c r="Q48" s="54">
        <v>1</v>
      </c>
      <c r="R48" s="55">
        <v>2</v>
      </c>
      <c r="S48" s="56">
        <v>2</v>
      </c>
      <c r="T48" s="57">
        <v>1</v>
      </c>
      <c r="U48" s="58">
        <v>1</v>
      </c>
      <c r="V48" s="67">
        <v>1</v>
      </c>
      <c r="W48" s="99">
        <v>20</v>
      </c>
      <c r="X48" s="100">
        <v>8</v>
      </c>
      <c r="Y48" s="101">
        <v>0</v>
      </c>
    </row>
    <row r="49" spans="1:25" ht="23.25" customHeight="1" thickBot="1" x14ac:dyDescent="0.25">
      <c r="A49" s="2" t="s">
        <v>203</v>
      </c>
      <c r="B49" s="17"/>
      <c r="C49" s="13"/>
      <c r="D49" s="254">
        <f>SUM(F5:F48)</f>
        <v>11</v>
      </c>
      <c r="E49" s="255"/>
      <c r="F49" s="256"/>
      <c r="G49" s="168">
        <f>SUM(H5:H48)</f>
        <v>7</v>
      </c>
      <c r="H49" s="169"/>
      <c r="I49" s="139">
        <f>SUM(J5:J48)</f>
        <v>42</v>
      </c>
      <c r="J49" s="140"/>
      <c r="K49" s="274">
        <f>SUM(L5:L48)</f>
        <v>12</v>
      </c>
      <c r="L49" s="275"/>
      <c r="M49" s="143">
        <f>SUM(N5:N48)</f>
        <v>0</v>
      </c>
      <c r="N49" s="144"/>
      <c r="O49" s="136">
        <f>SUM(Q5:Q48)</f>
        <v>28</v>
      </c>
      <c r="P49" s="137"/>
      <c r="Q49" s="138"/>
      <c r="R49" s="129">
        <f>SUM(T5:T48)</f>
        <v>24</v>
      </c>
      <c r="S49" s="130"/>
      <c r="T49" s="131"/>
      <c r="U49" s="115">
        <f>SUM(U5:U48)</f>
        <v>41</v>
      </c>
      <c r="V49" s="116">
        <f>SUM(V5:V48)</f>
        <v>37</v>
      </c>
      <c r="W49" s="126">
        <f>SUM(Y5:Y48)</f>
        <v>1</v>
      </c>
      <c r="X49" s="127"/>
      <c r="Y49" s="128"/>
    </row>
    <row r="50" spans="1:25" ht="23.25" customHeight="1" thickBot="1" x14ac:dyDescent="0.25">
      <c r="A50" s="2" t="s">
        <v>241</v>
      </c>
      <c r="B50" s="17"/>
      <c r="C50" s="13"/>
      <c r="D50" s="189">
        <f>D49/44</f>
        <v>0.25</v>
      </c>
      <c r="E50" s="190"/>
      <c r="F50" s="191"/>
      <c r="G50" s="192">
        <f>G49/44</f>
        <v>0.15909090909090909</v>
      </c>
      <c r="H50" s="193"/>
      <c r="I50" s="260">
        <f>I49/44</f>
        <v>0.95454545454545459</v>
      </c>
      <c r="J50" s="261"/>
      <c r="K50" s="291">
        <f>K49/44</f>
        <v>0.27272727272727271</v>
      </c>
      <c r="L50" s="292"/>
      <c r="M50" s="264">
        <f>M49/44</f>
        <v>0</v>
      </c>
      <c r="N50" s="265"/>
      <c r="O50" s="266">
        <f>O49/44</f>
        <v>0.63636363636363635</v>
      </c>
      <c r="P50" s="267"/>
      <c r="Q50" s="268"/>
      <c r="R50" s="269">
        <f>R49/44</f>
        <v>0.54545454545454541</v>
      </c>
      <c r="S50" s="270"/>
      <c r="T50" s="271"/>
      <c r="U50" s="103">
        <f>U49/44</f>
        <v>0.93181818181818177</v>
      </c>
      <c r="V50" s="104">
        <f>V49/44</f>
        <v>0.84090909090909094</v>
      </c>
      <c r="W50" s="257">
        <f>W49/44</f>
        <v>2.2727272727272728E-2</v>
      </c>
      <c r="X50" s="258"/>
      <c r="Y50" s="259"/>
    </row>
    <row r="51" spans="1:25" s="1" customFormat="1" x14ac:dyDescent="0.2">
      <c r="A51" s="12"/>
      <c r="B51" s="11"/>
      <c r="C51" s="11"/>
      <c r="D51" s="69"/>
      <c r="E51" s="69"/>
      <c r="F51" s="70"/>
      <c r="G51" s="69"/>
      <c r="H51" s="69"/>
      <c r="I51" s="70"/>
      <c r="J51" s="69"/>
      <c r="K51" s="69"/>
      <c r="L51" s="70"/>
      <c r="M51" s="69"/>
      <c r="N51" s="70"/>
      <c r="O51" s="69"/>
      <c r="P51" s="69"/>
      <c r="Q51" s="70"/>
      <c r="R51" s="69"/>
      <c r="S51" s="69"/>
      <c r="T51" s="70"/>
      <c r="U51" s="70"/>
      <c r="V51" s="70"/>
    </row>
    <row r="52" spans="1:25" ht="18.75" customHeight="1" x14ac:dyDescent="0.2">
      <c r="A52" s="3"/>
      <c r="D52" s="68"/>
      <c r="E52" s="68"/>
      <c r="F52" s="60"/>
      <c r="G52" s="68"/>
      <c r="H52" s="68"/>
      <c r="I52" s="59"/>
      <c r="J52" s="68"/>
      <c r="K52" s="68"/>
      <c r="L52" s="59"/>
      <c r="M52" s="68"/>
      <c r="N52" s="59"/>
      <c r="O52" s="59"/>
      <c r="P52" s="59"/>
      <c r="Q52" s="59"/>
      <c r="R52" s="59"/>
      <c r="S52" s="59"/>
      <c r="T52" s="59"/>
      <c r="U52" s="59"/>
      <c r="V52" s="59"/>
    </row>
  </sheetData>
  <mergeCells count="30">
    <mergeCell ref="O50:Q50"/>
    <mergeCell ref="R50:T50"/>
    <mergeCell ref="W50:Y50"/>
    <mergeCell ref="D50:F50"/>
    <mergeCell ref="G50:H50"/>
    <mergeCell ref="I50:J50"/>
    <mergeCell ref="K50:L50"/>
    <mergeCell ref="M50:N50"/>
    <mergeCell ref="A2:A4"/>
    <mergeCell ref="V2:V4"/>
    <mergeCell ref="O2:Q3"/>
    <mergeCell ref="R2:T3"/>
    <mergeCell ref="U2:U4"/>
    <mergeCell ref="M2:N3"/>
    <mergeCell ref="G2:L2"/>
    <mergeCell ref="K3:L3"/>
    <mergeCell ref="I3:J3"/>
    <mergeCell ref="G3:H3"/>
    <mergeCell ref="D2:F3"/>
    <mergeCell ref="C2:C4"/>
    <mergeCell ref="W49:Y49"/>
    <mergeCell ref="K49:L49"/>
    <mergeCell ref="M49:N49"/>
    <mergeCell ref="W2:Y3"/>
    <mergeCell ref="B2:B4"/>
    <mergeCell ref="I49:J49"/>
    <mergeCell ref="G49:H49"/>
    <mergeCell ref="D49:F49"/>
    <mergeCell ref="O49:Q49"/>
    <mergeCell ref="R49:T49"/>
  </mergeCells>
  <pageMargins left="0.7" right="0.7" top="0.78740157499999996" bottom="0.78740157499999996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Y42"/>
  <sheetViews>
    <sheetView showGridLines="0" zoomScale="80" zoomScaleNormal="80" workbookViewId="0">
      <selection activeCell="A2" sqref="A2:A4"/>
    </sheetView>
  </sheetViews>
  <sheetFormatPr defaultRowHeight="12.75" x14ac:dyDescent="0.2"/>
  <cols>
    <col min="1" max="1" width="30.28515625" customWidth="1"/>
    <col min="2" max="2" width="9.85546875" customWidth="1"/>
    <col min="3" max="3" width="10.42578125" customWidth="1"/>
    <col min="4" max="4" width="8" customWidth="1"/>
    <col min="5" max="5" width="9.85546875" customWidth="1"/>
    <col min="6" max="6" width="9.140625" style="1" customWidth="1"/>
    <col min="7" max="7" width="10.42578125" customWidth="1"/>
    <col min="8" max="8" width="11.28515625" customWidth="1"/>
    <col min="9" max="9" width="9.5703125" customWidth="1"/>
    <col min="10" max="10" width="8.7109375" customWidth="1"/>
    <col min="11" max="11" width="9.28515625" customWidth="1"/>
    <col min="12" max="12" width="9.5703125" customWidth="1"/>
    <col min="13" max="13" width="10.140625" customWidth="1"/>
    <col min="14" max="14" width="11.85546875" customWidth="1"/>
    <col min="15" max="15" width="8.5703125" customWidth="1"/>
    <col min="16" max="16" width="9.140625" customWidth="1"/>
    <col min="17" max="18" width="9.28515625" customWidth="1"/>
    <col min="19" max="19" width="9.5703125" customWidth="1"/>
    <col min="20" max="20" width="9.42578125" customWidth="1"/>
    <col min="21" max="21" width="10.5703125" customWidth="1"/>
    <col min="22" max="22" width="10.140625" customWidth="1"/>
  </cols>
  <sheetData>
    <row r="1" spans="1:25" ht="20.25" customHeight="1" thickBot="1" x14ac:dyDescent="0.25">
      <c r="A1" s="122" t="s">
        <v>225</v>
      </c>
    </row>
    <row r="2" spans="1:25" ht="36.75" customHeight="1" x14ac:dyDescent="0.2">
      <c r="A2" s="185" t="s">
        <v>89</v>
      </c>
      <c r="B2" s="187" t="s">
        <v>0</v>
      </c>
      <c r="C2" s="288" t="s">
        <v>201</v>
      </c>
      <c r="D2" s="194" t="s">
        <v>1</v>
      </c>
      <c r="E2" s="195"/>
      <c r="F2" s="196"/>
      <c r="G2" s="218" t="s">
        <v>2</v>
      </c>
      <c r="H2" s="219"/>
      <c r="I2" s="219"/>
      <c r="J2" s="219"/>
      <c r="K2" s="219"/>
      <c r="L2" s="284"/>
      <c r="M2" s="214" t="s">
        <v>86</v>
      </c>
      <c r="N2" s="215"/>
      <c r="O2" s="222" t="s">
        <v>85</v>
      </c>
      <c r="P2" s="223"/>
      <c r="Q2" s="224"/>
      <c r="R2" s="228" t="s">
        <v>3</v>
      </c>
      <c r="S2" s="229"/>
      <c r="T2" s="230"/>
      <c r="U2" s="281" t="s">
        <v>87</v>
      </c>
      <c r="V2" s="278" t="s">
        <v>88</v>
      </c>
      <c r="W2" s="202" t="s">
        <v>200</v>
      </c>
      <c r="X2" s="203"/>
      <c r="Y2" s="204"/>
    </row>
    <row r="3" spans="1:25" ht="64.5" customHeight="1" x14ac:dyDescent="0.2">
      <c r="A3" s="186"/>
      <c r="B3" s="188"/>
      <c r="C3" s="289"/>
      <c r="D3" s="197"/>
      <c r="E3" s="198"/>
      <c r="F3" s="199"/>
      <c r="G3" s="212" t="s">
        <v>90</v>
      </c>
      <c r="H3" s="213"/>
      <c r="I3" s="208" t="s">
        <v>84</v>
      </c>
      <c r="J3" s="287"/>
      <c r="K3" s="285" t="s">
        <v>198</v>
      </c>
      <c r="L3" s="286"/>
      <c r="M3" s="216"/>
      <c r="N3" s="217"/>
      <c r="O3" s="225"/>
      <c r="P3" s="226"/>
      <c r="Q3" s="227"/>
      <c r="R3" s="231"/>
      <c r="S3" s="232"/>
      <c r="T3" s="233"/>
      <c r="U3" s="282"/>
      <c r="V3" s="279"/>
      <c r="W3" s="205"/>
      <c r="X3" s="206"/>
      <c r="Y3" s="207"/>
    </row>
    <row r="4" spans="1:25" ht="84.75" customHeight="1" thickBot="1" x14ac:dyDescent="0.25">
      <c r="A4" s="277"/>
      <c r="B4" s="276"/>
      <c r="C4" s="290"/>
      <c r="D4" s="74" t="s">
        <v>81</v>
      </c>
      <c r="E4" s="75" t="s">
        <v>9</v>
      </c>
      <c r="F4" s="76" t="s">
        <v>6</v>
      </c>
      <c r="G4" s="77" t="s">
        <v>7</v>
      </c>
      <c r="H4" s="78" t="s">
        <v>6</v>
      </c>
      <c r="I4" s="79" t="s">
        <v>83</v>
      </c>
      <c r="J4" s="79" t="s">
        <v>6</v>
      </c>
      <c r="K4" s="80" t="s">
        <v>8</v>
      </c>
      <c r="L4" s="81" t="s">
        <v>6</v>
      </c>
      <c r="M4" s="82" t="s">
        <v>9</v>
      </c>
      <c r="N4" s="83" t="s">
        <v>6</v>
      </c>
      <c r="O4" s="84" t="s">
        <v>5</v>
      </c>
      <c r="P4" s="85" t="s">
        <v>204</v>
      </c>
      <c r="Q4" s="86" t="s">
        <v>6</v>
      </c>
      <c r="R4" s="87" t="s">
        <v>5</v>
      </c>
      <c r="S4" s="88" t="s">
        <v>205</v>
      </c>
      <c r="T4" s="89" t="s">
        <v>6</v>
      </c>
      <c r="U4" s="283"/>
      <c r="V4" s="280" t="s">
        <v>4</v>
      </c>
      <c r="W4" s="90" t="s">
        <v>5</v>
      </c>
      <c r="X4" s="91" t="s">
        <v>199</v>
      </c>
      <c r="Y4" s="92" t="s">
        <v>6</v>
      </c>
    </row>
    <row r="5" spans="1:25" ht="14.25" customHeight="1" x14ac:dyDescent="0.2">
      <c r="A5" s="112" t="s">
        <v>208</v>
      </c>
      <c r="B5" s="7">
        <v>47117</v>
      </c>
      <c r="C5" s="14">
        <f>F5+H5+J5+L5+Q5+T5+U5+V5+Y5</f>
        <v>3</v>
      </c>
      <c r="D5" s="21">
        <v>50</v>
      </c>
      <c r="E5" s="22">
        <v>47</v>
      </c>
      <c r="F5" s="23">
        <v>0</v>
      </c>
      <c r="G5" s="61">
        <v>14.896003565592038</v>
      </c>
      <c r="H5" s="24">
        <v>0</v>
      </c>
      <c r="I5" s="18">
        <v>82.8</v>
      </c>
      <c r="J5" s="25">
        <v>1</v>
      </c>
      <c r="K5" s="105">
        <v>2.6370524439162084</v>
      </c>
      <c r="L5" s="26">
        <v>0</v>
      </c>
      <c r="M5" s="8">
        <v>19.38</v>
      </c>
      <c r="N5" s="71">
        <v>0</v>
      </c>
      <c r="O5" s="27">
        <v>120</v>
      </c>
      <c r="P5" s="28">
        <v>101</v>
      </c>
      <c r="Q5" s="29">
        <v>0</v>
      </c>
      <c r="R5" s="30">
        <v>20</v>
      </c>
      <c r="S5" s="31">
        <v>15</v>
      </c>
      <c r="T5" s="32">
        <v>0</v>
      </c>
      <c r="U5" s="64">
        <v>1</v>
      </c>
      <c r="V5" s="65">
        <v>1</v>
      </c>
      <c r="W5" s="93">
        <v>600</v>
      </c>
      <c r="X5" s="94">
        <v>126</v>
      </c>
      <c r="Y5" s="95">
        <v>0</v>
      </c>
    </row>
    <row r="6" spans="1:25" ht="14.25" customHeight="1" x14ac:dyDescent="0.2">
      <c r="A6" s="113" t="s">
        <v>73</v>
      </c>
      <c r="B6" s="4">
        <v>3166</v>
      </c>
      <c r="C6" s="10">
        <f t="shared" ref="C6:C38" si="0">F6+H6+J6+L6+Q6+T6+U6+V6+Y6</f>
        <v>4</v>
      </c>
      <c r="D6" s="33">
        <v>23</v>
      </c>
      <c r="E6" s="34">
        <v>22</v>
      </c>
      <c r="F6" s="35">
        <v>0</v>
      </c>
      <c r="G6" s="62">
        <v>17.612444725205307</v>
      </c>
      <c r="H6" s="36">
        <v>0</v>
      </c>
      <c r="I6" s="19">
        <v>100</v>
      </c>
      <c r="J6" s="37">
        <v>1</v>
      </c>
      <c r="K6" s="106">
        <v>4.5483259633607078</v>
      </c>
      <c r="L6" s="38">
        <v>0</v>
      </c>
      <c r="M6" s="6">
        <v>37.9</v>
      </c>
      <c r="N6" s="72">
        <v>0</v>
      </c>
      <c r="O6" s="39">
        <v>10</v>
      </c>
      <c r="P6" s="40">
        <v>8</v>
      </c>
      <c r="Q6" s="41">
        <v>0</v>
      </c>
      <c r="R6" s="42">
        <v>3</v>
      </c>
      <c r="S6" s="43">
        <v>3</v>
      </c>
      <c r="T6" s="44">
        <v>1</v>
      </c>
      <c r="U6" s="66">
        <v>1</v>
      </c>
      <c r="V6" s="45">
        <v>1</v>
      </c>
      <c r="W6" s="96">
        <v>40</v>
      </c>
      <c r="X6" s="97">
        <v>1</v>
      </c>
      <c r="Y6" s="98">
        <v>0</v>
      </c>
    </row>
    <row r="7" spans="1:25" ht="14.25" customHeight="1" x14ac:dyDescent="0.2">
      <c r="A7" s="113" t="s">
        <v>209</v>
      </c>
      <c r="B7" s="4">
        <v>1953</v>
      </c>
      <c r="C7" s="10">
        <f t="shared" si="0"/>
        <v>2</v>
      </c>
      <c r="D7" s="33">
        <v>15</v>
      </c>
      <c r="E7" s="34">
        <v>16</v>
      </c>
      <c r="F7" s="35">
        <v>1</v>
      </c>
      <c r="G7" s="62">
        <v>12.516129032258064</v>
      </c>
      <c r="H7" s="36">
        <v>0</v>
      </c>
      <c r="I7" s="19">
        <v>0</v>
      </c>
      <c r="J7" s="37">
        <v>0</v>
      </c>
      <c r="K7" s="106">
        <v>2.3809523809523809</v>
      </c>
      <c r="L7" s="38">
        <v>0</v>
      </c>
      <c r="M7" s="6">
        <v>37.89</v>
      </c>
      <c r="N7" s="72">
        <v>0</v>
      </c>
      <c r="O7" s="39">
        <v>9</v>
      </c>
      <c r="P7" s="40">
        <v>14</v>
      </c>
      <c r="Q7" s="41">
        <v>1</v>
      </c>
      <c r="R7" s="42">
        <v>2</v>
      </c>
      <c r="S7" s="43">
        <v>1</v>
      </c>
      <c r="T7" s="44">
        <v>0</v>
      </c>
      <c r="U7" s="66">
        <v>0</v>
      </c>
      <c r="V7" s="45">
        <v>0</v>
      </c>
      <c r="W7" s="96">
        <v>20</v>
      </c>
      <c r="X7" s="97">
        <v>0</v>
      </c>
      <c r="Y7" s="98">
        <v>0</v>
      </c>
    </row>
    <row r="8" spans="1:25" ht="14.25" customHeight="1" x14ac:dyDescent="0.2">
      <c r="A8" s="113" t="s">
        <v>229</v>
      </c>
      <c r="B8" s="4">
        <v>2794</v>
      </c>
      <c r="C8" s="10">
        <f t="shared" si="0"/>
        <v>8</v>
      </c>
      <c r="D8" s="33">
        <v>15</v>
      </c>
      <c r="E8" s="34">
        <v>24</v>
      </c>
      <c r="F8" s="35">
        <v>1</v>
      </c>
      <c r="G8" s="62">
        <v>37.207945597709376</v>
      </c>
      <c r="H8" s="36">
        <v>1</v>
      </c>
      <c r="I8" s="19">
        <v>100</v>
      </c>
      <c r="J8" s="37">
        <v>1</v>
      </c>
      <c r="K8" s="106">
        <v>12.75948460987831</v>
      </c>
      <c r="L8" s="38">
        <v>1</v>
      </c>
      <c r="M8" s="6">
        <v>32.21</v>
      </c>
      <c r="N8" s="72">
        <v>0</v>
      </c>
      <c r="O8" s="39">
        <v>9</v>
      </c>
      <c r="P8" s="40">
        <v>20</v>
      </c>
      <c r="Q8" s="41">
        <v>1</v>
      </c>
      <c r="R8" s="42">
        <v>2</v>
      </c>
      <c r="S8" s="43">
        <v>3</v>
      </c>
      <c r="T8" s="44">
        <v>1</v>
      </c>
      <c r="U8" s="66">
        <v>1</v>
      </c>
      <c r="V8" s="45">
        <v>1</v>
      </c>
      <c r="W8" s="96">
        <v>20</v>
      </c>
      <c r="X8" s="97">
        <v>0</v>
      </c>
      <c r="Y8" s="98">
        <v>0</v>
      </c>
    </row>
    <row r="9" spans="1:25" ht="14.25" customHeight="1" x14ac:dyDescent="0.2">
      <c r="A9" s="113" t="s">
        <v>74</v>
      </c>
      <c r="B9" s="4">
        <v>3798</v>
      </c>
      <c r="C9" s="10">
        <f t="shared" si="0"/>
        <v>6</v>
      </c>
      <c r="D9" s="33">
        <v>23</v>
      </c>
      <c r="E9" s="34">
        <v>32</v>
      </c>
      <c r="F9" s="35">
        <v>1</v>
      </c>
      <c r="G9" s="62">
        <v>21.672985781990523</v>
      </c>
      <c r="H9" s="36">
        <v>0</v>
      </c>
      <c r="I9" s="19">
        <v>100</v>
      </c>
      <c r="J9" s="37">
        <v>1</v>
      </c>
      <c r="K9" s="106">
        <v>4.6866771985255395</v>
      </c>
      <c r="L9" s="38">
        <v>0</v>
      </c>
      <c r="M9" s="6">
        <v>30.28</v>
      </c>
      <c r="N9" s="72">
        <v>0</v>
      </c>
      <c r="O9" s="39">
        <v>10</v>
      </c>
      <c r="P9" s="40">
        <v>17</v>
      </c>
      <c r="Q9" s="41">
        <v>1</v>
      </c>
      <c r="R9" s="42">
        <v>3</v>
      </c>
      <c r="S9" s="43">
        <v>4</v>
      </c>
      <c r="T9" s="44">
        <v>1</v>
      </c>
      <c r="U9" s="66">
        <v>1</v>
      </c>
      <c r="V9" s="45">
        <v>1</v>
      </c>
      <c r="W9" s="96">
        <v>40</v>
      </c>
      <c r="X9" s="97">
        <v>7</v>
      </c>
      <c r="Y9" s="98">
        <v>0</v>
      </c>
    </row>
    <row r="10" spans="1:25" ht="14.25" customHeight="1" x14ac:dyDescent="0.2">
      <c r="A10" s="113" t="s">
        <v>75</v>
      </c>
      <c r="B10" s="4">
        <v>6342</v>
      </c>
      <c r="C10" s="10">
        <f t="shared" si="0"/>
        <v>3</v>
      </c>
      <c r="D10" s="33">
        <v>28</v>
      </c>
      <c r="E10" s="34">
        <v>26</v>
      </c>
      <c r="F10" s="35">
        <v>0</v>
      </c>
      <c r="G10" s="62">
        <v>26.046988331756545</v>
      </c>
      <c r="H10" s="36">
        <v>0</v>
      </c>
      <c r="I10" s="19">
        <v>0</v>
      </c>
      <c r="J10" s="37">
        <v>0</v>
      </c>
      <c r="K10" s="106">
        <v>5.4635761589403975</v>
      </c>
      <c r="L10" s="38">
        <v>0</v>
      </c>
      <c r="M10" s="6">
        <v>39.42</v>
      </c>
      <c r="N10" s="72">
        <v>0</v>
      </c>
      <c r="O10" s="39">
        <v>20</v>
      </c>
      <c r="P10" s="40">
        <v>44</v>
      </c>
      <c r="Q10" s="41">
        <v>1</v>
      </c>
      <c r="R10" s="42">
        <v>5</v>
      </c>
      <c r="S10" s="43">
        <v>4</v>
      </c>
      <c r="T10" s="44">
        <v>0</v>
      </c>
      <c r="U10" s="66">
        <v>1</v>
      </c>
      <c r="V10" s="45">
        <v>1</v>
      </c>
      <c r="W10" s="96">
        <v>80</v>
      </c>
      <c r="X10" s="97">
        <v>6</v>
      </c>
      <c r="Y10" s="98">
        <v>0</v>
      </c>
    </row>
    <row r="11" spans="1:25" ht="14.25" customHeight="1" x14ac:dyDescent="0.2">
      <c r="A11" s="113" t="s">
        <v>76</v>
      </c>
      <c r="B11" s="4">
        <v>2695</v>
      </c>
      <c r="C11" s="10">
        <f t="shared" si="0"/>
        <v>3</v>
      </c>
      <c r="D11" s="33">
        <v>15</v>
      </c>
      <c r="E11" s="34">
        <v>22</v>
      </c>
      <c r="F11" s="35">
        <v>1</v>
      </c>
      <c r="G11" s="62">
        <v>18.575510204081631</v>
      </c>
      <c r="H11" s="36">
        <v>0</v>
      </c>
      <c r="I11" s="19">
        <v>100</v>
      </c>
      <c r="J11" s="37">
        <v>1</v>
      </c>
      <c r="K11" s="106">
        <v>3.7847866419294989</v>
      </c>
      <c r="L11" s="38">
        <v>0</v>
      </c>
      <c r="M11" s="6">
        <v>47.87</v>
      </c>
      <c r="N11" s="72">
        <v>0</v>
      </c>
      <c r="O11" s="39">
        <v>9</v>
      </c>
      <c r="P11" s="40">
        <v>7</v>
      </c>
      <c r="Q11" s="41">
        <v>0</v>
      </c>
      <c r="R11" s="42">
        <v>2</v>
      </c>
      <c r="S11" s="43">
        <v>1</v>
      </c>
      <c r="T11" s="44">
        <v>0</v>
      </c>
      <c r="U11" s="66">
        <v>1</v>
      </c>
      <c r="V11" s="45">
        <v>0</v>
      </c>
      <c r="W11" s="96">
        <v>20</v>
      </c>
      <c r="X11" s="97">
        <v>1</v>
      </c>
      <c r="Y11" s="98">
        <v>0</v>
      </c>
    </row>
    <row r="12" spans="1:25" ht="14.25" customHeight="1" x14ac:dyDescent="0.2">
      <c r="A12" s="113" t="s">
        <v>77</v>
      </c>
      <c r="B12" s="4">
        <v>6150</v>
      </c>
      <c r="C12" s="10">
        <f t="shared" si="0"/>
        <v>5</v>
      </c>
      <c r="D12" s="33">
        <v>28</v>
      </c>
      <c r="E12" s="34">
        <v>34</v>
      </c>
      <c r="F12" s="35">
        <v>1</v>
      </c>
      <c r="G12" s="62">
        <v>20.597560975609756</v>
      </c>
      <c r="H12" s="36">
        <v>0</v>
      </c>
      <c r="I12" s="19">
        <v>69.7</v>
      </c>
      <c r="J12" s="37">
        <v>0</v>
      </c>
      <c r="K12" s="106">
        <v>6.5528455284552836</v>
      </c>
      <c r="L12" s="38">
        <v>0</v>
      </c>
      <c r="M12" s="6">
        <v>55.28</v>
      </c>
      <c r="N12" s="72">
        <v>0</v>
      </c>
      <c r="O12" s="39">
        <v>20</v>
      </c>
      <c r="P12" s="40">
        <v>26</v>
      </c>
      <c r="Q12" s="41">
        <v>1</v>
      </c>
      <c r="R12" s="42">
        <v>5</v>
      </c>
      <c r="S12" s="43">
        <v>5</v>
      </c>
      <c r="T12" s="44">
        <v>1</v>
      </c>
      <c r="U12" s="66">
        <v>1</v>
      </c>
      <c r="V12" s="45">
        <v>1</v>
      </c>
      <c r="W12" s="96">
        <v>80</v>
      </c>
      <c r="X12" s="97">
        <v>32</v>
      </c>
      <c r="Y12" s="98">
        <v>0</v>
      </c>
    </row>
    <row r="13" spans="1:25" ht="14.25" customHeight="1" x14ac:dyDescent="0.2">
      <c r="A13" s="113" t="s">
        <v>228</v>
      </c>
      <c r="B13" s="4">
        <v>352</v>
      </c>
      <c r="C13" s="10">
        <f t="shared" si="0"/>
        <v>6</v>
      </c>
      <c r="D13" s="33">
        <v>4</v>
      </c>
      <c r="E13" s="34">
        <v>2</v>
      </c>
      <c r="F13" s="35">
        <v>0</v>
      </c>
      <c r="G13" s="62">
        <v>35.676136363636367</v>
      </c>
      <c r="H13" s="36">
        <v>1</v>
      </c>
      <c r="I13" s="19">
        <v>100</v>
      </c>
      <c r="J13" s="37">
        <v>1</v>
      </c>
      <c r="K13" s="106">
        <v>9.8011363636363633</v>
      </c>
      <c r="L13" s="38">
        <v>1</v>
      </c>
      <c r="M13" s="6">
        <v>161.93</v>
      </c>
      <c r="N13" s="72" t="s">
        <v>242</v>
      </c>
      <c r="O13" s="39">
        <v>4</v>
      </c>
      <c r="P13" s="40">
        <v>12</v>
      </c>
      <c r="Q13" s="41">
        <v>1</v>
      </c>
      <c r="R13" s="42">
        <v>1</v>
      </c>
      <c r="S13" s="43">
        <v>1</v>
      </c>
      <c r="T13" s="44">
        <v>1</v>
      </c>
      <c r="U13" s="66">
        <v>0</v>
      </c>
      <c r="V13" s="45">
        <v>1</v>
      </c>
      <c r="W13" s="96">
        <v>4</v>
      </c>
      <c r="X13" s="97">
        <v>0</v>
      </c>
      <c r="Y13" s="98">
        <v>0</v>
      </c>
    </row>
    <row r="14" spans="1:25" ht="14.25" customHeight="1" x14ac:dyDescent="0.2">
      <c r="A14" s="113" t="s">
        <v>10</v>
      </c>
      <c r="B14" s="4">
        <v>559</v>
      </c>
      <c r="C14" s="10">
        <f t="shared" si="0"/>
        <v>2</v>
      </c>
      <c r="D14" s="33">
        <v>5</v>
      </c>
      <c r="E14" s="34">
        <v>2</v>
      </c>
      <c r="F14" s="35">
        <v>0</v>
      </c>
      <c r="G14" s="62">
        <v>11.949910554561717</v>
      </c>
      <c r="H14" s="36">
        <v>0</v>
      </c>
      <c r="I14" s="19">
        <v>100</v>
      </c>
      <c r="J14" s="37">
        <v>1</v>
      </c>
      <c r="K14" s="106">
        <v>2.5939177101967799</v>
      </c>
      <c r="L14" s="38">
        <v>0</v>
      </c>
      <c r="M14" s="6">
        <v>125.22</v>
      </c>
      <c r="N14" s="72" t="s">
        <v>242</v>
      </c>
      <c r="O14" s="39">
        <v>6</v>
      </c>
      <c r="P14" s="40">
        <v>4</v>
      </c>
      <c r="Q14" s="41">
        <v>0</v>
      </c>
      <c r="R14" s="42">
        <v>2</v>
      </c>
      <c r="S14" s="43">
        <v>1</v>
      </c>
      <c r="T14" s="44">
        <v>0</v>
      </c>
      <c r="U14" s="66">
        <v>0</v>
      </c>
      <c r="V14" s="45">
        <v>1</v>
      </c>
      <c r="W14" s="96">
        <v>6</v>
      </c>
      <c r="X14" s="97">
        <v>0</v>
      </c>
      <c r="Y14" s="98">
        <v>0</v>
      </c>
    </row>
    <row r="15" spans="1:25" ht="14.25" customHeight="1" x14ac:dyDescent="0.2">
      <c r="A15" s="113" t="s">
        <v>11</v>
      </c>
      <c r="B15" s="4">
        <v>274</v>
      </c>
      <c r="C15" s="10">
        <f t="shared" si="0"/>
        <v>3</v>
      </c>
      <c r="D15" s="33">
        <v>4</v>
      </c>
      <c r="E15" s="34">
        <v>2</v>
      </c>
      <c r="F15" s="35">
        <v>0</v>
      </c>
      <c r="G15" s="62">
        <v>10.284671532846716</v>
      </c>
      <c r="H15" s="36">
        <v>0</v>
      </c>
      <c r="I15" s="19">
        <v>100</v>
      </c>
      <c r="J15" s="37">
        <v>1</v>
      </c>
      <c r="K15" s="106">
        <v>2.3722627737226274</v>
      </c>
      <c r="L15" s="38">
        <v>0</v>
      </c>
      <c r="M15" s="6">
        <v>145.99</v>
      </c>
      <c r="N15" s="72" t="s">
        <v>242</v>
      </c>
      <c r="O15" s="39">
        <v>4</v>
      </c>
      <c r="P15" s="40">
        <v>5</v>
      </c>
      <c r="Q15" s="41">
        <v>1</v>
      </c>
      <c r="R15" s="42">
        <v>1</v>
      </c>
      <c r="S15" s="43">
        <v>1</v>
      </c>
      <c r="T15" s="44">
        <v>1</v>
      </c>
      <c r="U15" s="66">
        <v>0</v>
      </c>
      <c r="V15" s="45">
        <v>0</v>
      </c>
      <c r="W15" s="96">
        <v>4</v>
      </c>
      <c r="X15" s="97">
        <v>0</v>
      </c>
      <c r="Y15" s="98">
        <v>0</v>
      </c>
    </row>
    <row r="16" spans="1:25" ht="14.25" customHeight="1" x14ac:dyDescent="0.2">
      <c r="A16" s="113" t="s">
        <v>12</v>
      </c>
      <c r="B16" s="4">
        <v>594</v>
      </c>
      <c r="C16" s="10">
        <f t="shared" si="0"/>
        <v>1</v>
      </c>
      <c r="D16" s="33">
        <v>5</v>
      </c>
      <c r="E16" s="34">
        <v>2</v>
      </c>
      <c r="F16" s="35">
        <v>0</v>
      </c>
      <c r="G16" s="62">
        <v>10.311447811447811</v>
      </c>
      <c r="H16" s="36">
        <v>0</v>
      </c>
      <c r="I16" s="19">
        <v>100</v>
      </c>
      <c r="J16" s="37">
        <v>1</v>
      </c>
      <c r="K16" s="106">
        <v>1.7676767676767675</v>
      </c>
      <c r="L16" s="38">
        <v>0</v>
      </c>
      <c r="M16" s="6">
        <v>67.34</v>
      </c>
      <c r="N16" s="72" t="s">
        <v>242</v>
      </c>
      <c r="O16" s="39">
        <v>6</v>
      </c>
      <c r="P16" s="40">
        <v>2</v>
      </c>
      <c r="Q16" s="41">
        <v>0</v>
      </c>
      <c r="R16" s="42">
        <v>2</v>
      </c>
      <c r="S16" s="43">
        <v>1</v>
      </c>
      <c r="T16" s="44">
        <v>0</v>
      </c>
      <c r="U16" s="66">
        <v>0</v>
      </c>
      <c r="V16" s="45">
        <v>0</v>
      </c>
      <c r="W16" s="96">
        <v>6</v>
      </c>
      <c r="X16" s="97">
        <v>0</v>
      </c>
      <c r="Y16" s="98">
        <v>0</v>
      </c>
    </row>
    <row r="17" spans="1:25" ht="14.25" customHeight="1" x14ac:dyDescent="0.2">
      <c r="A17" s="113" t="s">
        <v>13</v>
      </c>
      <c r="B17" s="4">
        <v>864</v>
      </c>
      <c r="C17" s="10">
        <f t="shared" si="0"/>
        <v>1</v>
      </c>
      <c r="D17" s="33">
        <v>5</v>
      </c>
      <c r="E17" s="34">
        <v>2</v>
      </c>
      <c r="F17" s="35">
        <v>0</v>
      </c>
      <c r="G17" s="62">
        <v>28.493055555555557</v>
      </c>
      <c r="H17" s="36">
        <v>0</v>
      </c>
      <c r="I17" s="19">
        <v>100</v>
      </c>
      <c r="J17" s="37">
        <v>1</v>
      </c>
      <c r="K17" s="106">
        <v>5.4976851851851851</v>
      </c>
      <c r="L17" s="38">
        <v>0</v>
      </c>
      <c r="M17" s="6">
        <v>69.44</v>
      </c>
      <c r="N17" s="72" t="s">
        <v>242</v>
      </c>
      <c r="O17" s="39">
        <v>6</v>
      </c>
      <c r="P17" s="40">
        <v>4</v>
      </c>
      <c r="Q17" s="41">
        <v>0</v>
      </c>
      <c r="R17" s="42">
        <v>2</v>
      </c>
      <c r="S17" s="43">
        <v>1</v>
      </c>
      <c r="T17" s="44">
        <v>0</v>
      </c>
      <c r="U17" s="66">
        <v>0</v>
      </c>
      <c r="V17" s="45">
        <v>0</v>
      </c>
      <c r="W17" s="96">
        <v>6</v>
      </c>
      <c r="X17" s="97">
        <v>0</v>
      </c>
      <c r="Y17" s="98">
        <v>0</v>
      </c>
    </row>
    <row r="18" spans="1:25" ht="14.25" customHeight="1" x14ac:dyDescent="0.2">
      <c r="A18" s="113" t="s">
        <v>14</v>
      </c>
      <c r="B18" s="4">
        <v>302</v>
      </c>
      <c r="C18" s="10">
        <f t="shared" si="0"/>
        <v>4</v>
      </c>
      <c r="D18" s="33">
        <v>4</v>
      </c>
      <c r="E18" s="34">
        <v>2</v>
      </c>
      <c r="F18" s="35">
        <v>0</v>
      </c>
      <c r="G18" s="62">
        <v>21.254966887417218</v>
      </c>
      <c r="H18" s="36">
        <v>0</v>
      </c>
      <c r="I18" s="19">
        <v>100</v>
      </c>
      <c r="J18" s="37">
        <v>1</v>
      </c>
      <c r="K18" s="106">
        <v>4.8013245033112586</v>
      </c>
      <c r="L18" s="38">
        <v>0</v>
      </c>
      <c r="M18" s="6">
        <v>99.34</v>
      </c>
      <c r="N18" s="72" t="s">
        <v>242</v>
      </c>
      <c r="O18" s="39">
        <v>4</v>
      </c>
      <c r="P18" s="40">
        <v>10</v>
      </c>
      <c r="Q18" s="41">
        <v>1</v>
      </c>
      <c r="R18" s="42">
        <v>1</v>
      </c>
      <c r="S18" s="43">
        <v>1</v>
      </c>
      <c r="T18" s="44">
        <v>1</v>
      </c>
      <c r="U18" s="66">
        <v>1</v>
      </c>
      <c r="V18" s="45">
        <v>0</v>
      </c>
      <c r="W18" s="96">
        <v>4</v>
      </c>
      <c r="X18" s="97">
        <v>0</v>
      </c>
      <c r="Y18" s="98">
        <v>0</v>
      </c>
    </row>
    <row r="19" spans="1:25" ht="14.25" customHeight="1" x14ac:dyDescent="0.2">
      <c r="A19" s="113" t="s">
        <v>15</v>
      </c>
      <c r="B19" s="4">
        <v>1501</v>
      </c>
      <c r="C19" s="10">
        <f t="shared" si="0"/>
        <v>1</v>
      </c>
      <c r="D19" s="33">
        <v>15</v>
      </c>
      <c r="E19" s="34">
        <v>3</v>
      </c>
      <c r="F19" s="35">
        <v>0</v>
      </c>
      <c r="G19" s="62">
        <v>25.850766155896068</v>
      </c>
      <c r="H19" s="36">
        <v>0</v>
      </c>
      <c r="I19" s="19">
        <v>100</v>
      </c>
      <c r="J19" s="37">
        <v>1</v>
      </c>
      <c r="K19" s="106">
        <v>4.2638241172551634</v>
      </c>
      <c r="L19" s="38">
        <v>0</v>
      </c>
      <c r="M19" s="6">
        <v>32.64</v>
      </c>
      <c r="N19" s="72">
        <v>0</v>
      </c>
      <c r="O19" s="39">
        <v>9</v>
      </c>
      <c r="P19" s="40">
        <v>4</v>
      </c>
      <c r="Q19" s="41">
        <v>0</v>
      </c>
      <c r="R19" s="42">
        <v>2</v>
      </c>
      <c r="S19" s="43">
        <v>1</v>
      </c>
      <c r="T19" s="44">
        <v>0</v>
      </c>
      <c r="U19" s="66">
        <v>0</v>
      </c>
      <c r="V19" s="45">
        <v>0</v>
      </c>
      <c r="W19" s="96">
        <v>20</v>
      </c>
      <c r="X19" s="97">
        <v>0</v>
      </c>
      <c r="Y19" s="98">
        <v>0</v>
      </c>
    </row>
    <row r="20" spans="1:25" ht="14.25" customHeight="1" x14ac:dyDescent="0.2">
      <c r="A20" s="113" t="s">
        <v>91</v>
      </c>
      <c r="B20" s="4">
        <v>1226</v>
      </c>
      <c r="C20" s="10">
        <f t="shared" si="0"/>
        <v>1</v>
      </c>
      <c r="D20" s="33">
        <v>15</v>
      </c>
      <c r="E20" s="34">
        <v>2</v>
      </c>
      <c r="F20" s="35">
        <v>0</v>
      </c>
      <c r="G20" s="62">
        <v>13.715334420880913</v>
      </c>
      <c r="H20" s="36">
        <v>0</v>
      </c>
      <c r="I20" s="19">
        <v>100</v>
      </c>
      <c r="J20" s="37">
        <v>1</v>
      </c>
      <c r="K20" s="106">
        <v>3.0587275693311584</v>
      </c>
      <c r="L20" s="38">
        <v>0</v>
      </c>
      <c r="M20" s="6">
        <v>31</v>
      </c>
      <c r="N20" s="72">
        <v>0</v>
      </c>
      <c r="O20" s="39">
        <v>9</v>
      </c>
      <c r="P20" s="40">
        <v>6</v>
      </c>
      <c r="Q20" s="41">
        <v>0</v>
      </c>
      <c r="R20" s="42">
        <v>2</v>
      </c>
      <c r="S20" s="43">
        <v>1</v>
      </c>
      <c r="T20" s="44">
        <v>0</v>
      </c>
      <c r="U20" s="66">
        <v>0</v>
      </c>
      <c r="V20" s="45">
        <v>0</v>
      </c>
      <c r="W20" s="96">
        <v>20</v>
      </c>
      <c r="X20" s="97">
        <v>0</v>
      </c>
      <c r="Y20" s="98">
        <v>0</v>
      </c>
    </row>
    <row r="21" spans="1:25" ht="14.25" customHeight="1" x14ac:dyDescent="0.2">
      <c r="A21" s="113" t="s">
        <v>92</v>
      </c>
      <c r="B21" s="4">
        <v>220</v>
      </c>
      <c r="C21" s="10">
        <f t="shared" si="0"/>
        <v>5</v>
      </c>
      <c r="D21" s="33">
        <v>4</v>
      </c>
      <c r="E21" s="34">
        <v>5</v>
      </c>
      <c r="F21" s="35">
        <v>1</v>
      </c>
      <c r="G21" s="62">
        <v>0</v>
      </c>
      <c r="H21" s="36">
        <v>0</v>
      </c>
      <c r="I21" s="19">
        <v>100</v>
      </c>
      <c r="J21" s="37">
        <v>1</v>
      </c>
      <c r="K21" s="106">
        <v>0</v>
      </c>
      <c r="L21" s="38">
        <v>0</v>
      </c>
      <c r="M21" s="6">
        <v>204.55</v>
      </c>
      <c r="N21" s="72" t="s">
        <v>242</v>
      </c>
      <c r="O21" s="39">
        <v>4</v>
      </c>
      <c r="P21" s="40">
        <v>12</v>
      </c>
      <c r="Q21" s="41">
        <v>1</v>
      </c>
      <c r="R21" s="42">
        <v>1</v>
      </c>
      <c r="S21" s="43">
        <v>1</v>
      </c>
      <c r="T21" s="44">
        <v>1</v>
      </c>
      <c r="U21" s="66">
        <v>1</v>
      </c>
      <c r="V21" s="45">
        <v>0</v>
      </c>
      <c r="W21" s="96">
        <v>4</v>
      </c>
      <c r="X21" s="97">
        <v>3</v>
      </c>
      <c r="Y21" s="98">
        <v>0</v>
      </c>
    </row>
    <row r="22" spans="1:25" ht="14.25" customHeight="1" x14ac:dyDescent="0.2">
      <c r="A22" s="113" t="s">
        <v>210</v>
      </c>
      <c r="B22" s="4">
        <v>479</v>
      </c>
      <c r="C22" s="10">
        <f t="shared" si="0"/>
        <v>6</v>
      </c>
      <c r="D22" s="33">
        <v>4</v>
      </c>
      <c r="E22" s="34">
        <v>5</v>
      </c>
      <c r="F22" s="35">
        <v>1</v>
      </c>
      <c r="G22" s="62">
        <v>0</v>
      </c>
      <c r="H22" s="36">
        <v>0</v>
      </c>
      <c r="I22" s="19">
        <v>100</v>
      </c>
      <c r="J22" s="37">
        <v>1</v>
      </c>
      <c r="K22" s="106">
        <v>0</v>
      </c>
      <c r="L22" s="38">
        <v>0</v>
      </c>
      <c r="M22" s="6">
        <v>208.77</v>
      </c>
      <c r="N22" s="72" t="s">
        <v>242</v>
      </c>
      <c r="O22" s="39">
        <v>4</v>
      </c>
      <c r="P22" s="40">
        <v>36</v>
      </c>
      <c r="Q22" s="41">
        <v>1</v>
      </c>
      <c r="R22" s="42">
        <v>1</v>
      </c>
      <c r="S22" s="43">
        <v>1</v>
      </c>
      <c r="T22" s="44">
        <v>1</v>
      </c>
      <c r="U22" s="66">
        <v>1</v>
      </c>
      <c r="V22" s="45">
        <v>1</v>
      </c>
      <c r="W22" s="96">
        <v>4</v>
      </c>
      <c r="X22" s="97">
        <v>0</v>
      </c>
      <c r="Y22" s="98">
        <v>0</v>
      </c>
    </row>
    <row r="23" spans="1:25" ht="14.25" customHeight="1" x14ac:dyDescent="0.2">
      <c r="A23" s="113" t="s">
        <v>93</v>
      </c>
      <c r="B23" s="4">
        <v>172</v>
      </c>
      <c r="C23" s="10">
        <f t="shared" si="0"/>
        <v>5</v>
      </c>
      <c r="D23" s="33">
        <v>4</v>
      </c>
      <c r="E23" s="34">
        <v>2</v>
      </c>
      <c r="F23" s="35">
        <v>0</v>
      </c>
      <c r="G23" s="62">
        <v>40.453488372093027</v>
      </c>
      <c r="H23" s="36">
        <v>1</v>
      </c>
      <c r="I23" s="19">
        <v>100</v>
      </c>
      <c r="J23" s="37">
        <v>1</v>
      </c>
      <c r="K23" s="106">
        <v>8.4302325581395348</v>
      </c>
      <c r="L23" s="38">
        <v>1</v>
      </c>
      <c r="M23" s="6">
        <v>174.42</v>
      </c>
      <c r="N23" s="72" t="s">
        <v>242</v>
      </c>
      <c r="O23" s="39">
        <v>4</v>
      </c>
      <c r="P23" s="40">
        <v>19</v>
      </c>
      <c r="Q23" s="41">
        <v>1</v>
      </c>
      <c r="R23" s="42">
        <v>1</v>
      </c>
      <c r="S23" s="43">
        <v>1</v>
      </c>
      <c r="T23" s="44">
        <v>1</v>
      </c>
      <c r="U23" s="66">
        <v>0</v>
      </c>
      <c r="V23" s="45">
        <v>0</v>
      </c>
      <c r="W23" s="96">
        <v>4</v>
      </c>
      <c r="X23" s="97">
        <v>0</v>
      </c>
      <c r="Y23" s="98">
        <v>0</v>
      </c>
    </row>
    <row r="24" spans="1:25" ht="14.25" customHeight="1" x14ac:dyDescent="0.2">
      <c r="A24" s="113" t="s">
        <v>16</v>
      </c>
      <c r="B24" s="4">
        <v>927</v>
      </c>
      <c r="C24" s="10">
        <f t="shared" si="0"/>
        <v>2</v>
      </c>
      <c r="D24" s="33">
        <v>5</v>
      </c>
      <c r="E24" s="34">
        <v>4</v>
      </c>
      <c r="F24" s="35">
        <v>0</v>
      </c>
      <c r="G24" s="62">
        <v>21.529665587918014</v>
      </c>
      <c r="H24" s="36">
        <v>0</v>
      </c>
      <c r="I24" s="19">
        <v>100</v>
      </c>
      <c r="J24" s="37">
        <v>1</v>
      </c>
      <c r="K24" s="106">
        <v>4.8004314994606254</v>
      </c>
      <c r="L24" s="38">
        <v>0</v>
      </c>
      <c r="M24" s="6">
        <v>75.510000000000005</v>
      </c>
      <c r="N24" s="72" t="s">
        <v>242</v>
      </c>
      <c r="O24" s="39">
        <v>6</v>
      </c>
      <c r="P24" s="40">
        <v>4</v>
      </c>
      <c r="Q24" s="41">
        <v>0</v>
      </c>
      <c r="R24" s="42">
        <v>2</v>
      </c>
      <c r="S24" s="43">
        <v>1</v>
      </c>
      <c r="T24" s="44">
        <v>0</v>
      </c>
      <c r="U24" s="66">
        <v>1</v>
      </c>
      <c r="V24" s="45">
        <v>0</v>
      </c>
      <c r="W24" s="96">
        <v>6</v>
      </c>
      <c r="X24" s="97">
        <v>0</v>
      </c>
      <c r="Y24" s="98">
        <v>0</v>
      </c>
    </row>
    <row r="25" spans="1:25" ht="14.25" customHeight="1" x14ac:dyDescent="0.2">
      <c r="A25" s="113" t="s">
        <v>17</v>
      </c>
      <c r="B25" s="4">
        <v>1035</v>
      </c>
      <c r="C25" s="10">
        <f t="shared" si="0"/>
        <v>3</v>
      </c>
      <c r="D25" s="33">
        <v>15</v>
      </c>
      <c r="E25" s="34">
        <v>3</v>
      </c>
      <c r="F25" s="35">
        <v>0</v>
      </c>
      <c r="G25" s="62">
        <v>22.018357487922707</v>
      </c>
      <c r="H25" s="36">
        <v>0</v>
      </c>
      <c r="I25" s="19">
        <v>100</v>
      </c>
      <c r="J25" s="37">
        <v>1</v>
      </c>
      <c r="K25" s="106">
        <v>4.2028985507246377</v>
      </c>
      <c r="L25" s="38">
        <v>0</v>
      </c>
      <c r="M25" s="6">
        <v>57.97</v>
      </c>
      <c r="N25" s="72">
        <v>0</v>
      </c>
      <c r="O25" s="39">
        <v>9</v>
      </c>
      <c r="P25" s="40">
        <v>8</v>
      </c>
      <c r="Q25" s="41">
        <v>0</v>
      </c>
      <c r="R25" s="42">
        <v>2</v>
      </c>
      <c r="S25" s="43">
        <v>3</v>
      </c>
      <c r="T25" s="44">
        <v>1</v>
      </c>
      <c r="U25" s="66">
        <v>0</v>
      </c>
      <c r="V25" s="45">
        <v>1</v>
      </c>
      <c r="W25" s="96">
        <v>20</v>
      </c>
      <c r="X25" s="97">
        <v>0</v>
      </c>
      <c r="Y25" s="98">
        <v>0</v>
      </c>
    </row>
    <row r="26" spans="1:25" ht="14.25" customHeight="1" x14ac:dyDescent="0.2">
      <c r="A26" s="113" t="s">
        <v>94</v>
      </c>
      <c r="B26" s="4">
        <v>924</v>
      </c>
      <c r="C26" s="10">
        <f t="shared" si="0"/>
        <v>0</v>
      </c>
      <c r="D26" s="33">
        <v>5</v>
      </c>
      <c r="E26" s="34">
        <v>0</v>
      </c>
      <c r="F26" s="35">
        <v>0</v>
      </c>
      <c r="G26" s="62">
        <v>0</v>
      </c>
      <c r="H26" s="36">
        <v>0</v>
      </c>
      <c r="I26" s="19">
        <v>0</v>
      </c>
      <c r="J26" s="37">
        <v>0</v>
      </c>
      <c r="K26" s="106">
        <v>0</v>
      </c>
      <c r="L26" s="38">
        <v>0</v>
      </c>
      <c r="M26" s="6">
        <v>0</v>
      </c>
      <c r="N26" s="72" t="s">
        <v>242</v>
      </c>
      <c r="O26" s="39">
        <v>6</v>
      </c>
      <c r="P26" s="40">
        <v>0</v>
      </c>
      <c r="Q26" s="41">
        <v>0</v>
      </c>
      <c r="R26" s="42">
        <v>2</v>
      </c>
      <c r="S26" s="43">
        <v>0</v>
      </c>
      <c r="T26" s="44">
        <v>0</v>
      </c>
      <c r="U26" s="66">
        <v>0</v>
      </c>
      <c r="V26" s="45">
        <v>0</v>
      </c>
      <c r="W26" s="96">
        <v>6</v>
      </c>
      <c r="X26" s="97">
        <v>0</v>
      </c>
      <c r="Y26" s="98">
        <v>0</v>
      </c>
    </row>
    <row r="27" spans="1:25" ht="14.25" customHeight="1" x14ac:dyDescent="0.2">
      <c r="A27" s="113" t="s">
        <v>18</v>
      </c>
      <c r="B27" s="4">
        <v>263</v>
      </c>
      <c r="C27" s="10">
        <f t="shared" si="0"/>
        <v>4</v>
      </c>
      <c r="D27" s="33">
        <v>4</v>
      </c>
      <c r="E27" s="34">
        <v>2</v>
      </c>
      <c r="F27" s="35">
        <v>0</v>
      </c>
      <c r="G27" s="62">
        <v>18.821292775665398</v>
      </c>
      <c r="H27" s="36">
        <v>0</v>
      </c>
      <c r="I27" s="19">
        <v>100</v>
      </c>
      <c r="J27" s="37">
        <v>1</v>
      </c>
      <c r="K27" s="106">
        <v>4.3726235741444865</v>
      </c>
      <c r="L27" s="38">
        <v>0</v>
      </c>
      <c r="M27" s="6">
        <v>212.93</v>
      </c>
      <c r="N27" s="72" t="s">
        <v>242</v>
      </c>
      <c r="O27" s="39">
        <v>4</v>
      </c>
      <c r="P27" s="40">
        <v>16</v>
      </c>
      <c r="Q27" s="41">
        <v>1</v>
      </c>
      <c r="R27" s="42">
        <v>1</v>
      </c>
      <c r="S27" s="43">
        <v>2</v>
      </c>
      <c r="T27" s="44">
        <v>1</v>
      </c>
      <c r="U27" s="66">
        <v>0</v>
      </c>
      <c r="V27" s="45">
        <v>1</v>
      </c>
      <c r="W27" s="96">
        <v>4</v>
      </c>
      <c r="X27" s="97">
        <v>0</v>
      </c>
      <c r="Y27" s="98">
        <v>0</v>
      </c>
    </row>
    <row r="28" spans="1:25" ht="14.25" customHeight="1" x14ac:dyDescent="0.2">
      <c r="A28" s="113" t="s">
        <v>19</v>
      </c>
      <c r="B28" s="4">
        <v>235</v>
      </c>
      <c r="C28" s="10">
        <f t="shared" si="0"/>
        <v>4</v>
      </c>
      <c r="D28" s="33">
        <v>4</v>
      </c>
      <c r="E28" s="34">
        <v>1</v>
      </c>
      <c r="F28" s="35">
        <v>0</v>
      </c>
      <c r="G28" s="62">
        <v>50.289361702127657</v>
      </c>
      <c r="H28" s="36">
        <v>1</v>
      </c>
      <c r="I28" s="19">
        <v>100</v>
      </c>
      <c r="J28" s="37">
        <v>1</v>
      </c>
      <c r="K28" s="106">
        <v>10.212765957446807</v>
      </c>
      <c r="L28" s="38">
        <v>1</v>
      </c>
      <c r="M28" s="6">
        <v>170.21</v>
      </c>
      <c r="N28" s="72" t="s">
        <v>242</v>
      </c>
      <c r="O28" s="39">
        <v>4</v>
      </c>
      <c r="P28" s="40">
        <v>3</v>
      </c>
      <c r="Q28" s="41">
        <v>0</v>
      </c>
      <c r="R28" s="42">
        <v>1</v>
      </c>
      <c r="S28" s="43">
        <v>1</v>
      </c>
      <c r="T28" s="44">
        <v>1</v>
      </c>
      <c r="U28" s="66">
        <v>0</v>
      </c>
      <c r="V28" s="45">
        <v>0</v>
      </c>
      <c r="W28" s="96">
        <v>4</v>
      </c>
      <c r="X28" s="97">
        <v>0</v>
      </c>
      <c r="Y28" s="98">
        <v>0</v>
      </c>
    </row>
    <row r="29" spans="1:25" ht="14.25" customHeight="1" x14ac:dyDescent="0.2">
      <c r="A29" s="113" t="s">
        <v>20</v>
      </c>
      <c r="B29" s="4">
        <v>1215</v>
      </c>
      <c r="C29" s="10">
        <f t="shared" si="0"/>
        <v>2</v>
      </c>
      <c r="D29" s="33">
        <v>15</v>
      </c>
      <c r="E29" s="34">
        <v>2</v>
      </c>
      <c r="F29" s="35">
        <v>0</v>
      </c>
      <c r="G29" s="62">
        <v>8.2032921810699584</v>
      </c>
      <c r="H29" s="36">
        <v>0</v>
      </c>
      <c r="I29" s="19">
        <v>100</v>
      </c>
      <c r="J29" s="37">
        <v>1</v>
      </c>
      <c r="K29" s="106">
        <v>1.6872427983539096</v>
      </c>
      <c r="L29" s="38">
        <v>0</v>
      </c>
      <c r="M29" s="6">
        <v>32.92</v>
      </c>
      <c r="N29" s="72">
        <v>0</v>
      </c>
      <c r="O29" s="39">
        <v>9</v>
      </c>
      <c r="P29" s="40">
        <v>1</v>
      </c>
      <c r="Q29" s="41">
        <v>0</v>
      </c>
      <c r="R29" s="42">
        <v>2</v>
      </c>
      <c r="S29" s="43">
        <v>1</v>
      </c>
      <c r="T29" s="44">
        <v>0</v>
      </c>
      <c r="U29" s="66">
        <v>0</v>
      </c>
      <c r="V29" s="45">
        <v>1</v>
      </c>
      <c r="W29" s="96">
        <v>20</v>
      </c>
      <c r="X29" s="97">
        <v>0</v>
      </c>
      <c r="Y29" s="98">
        <v>0</v>
      </c>
    </row>
    <row r="30" spans="1:25" ht="14.25" customHeight="1" x14ac:dyDescent="0.2">
      <c r="A30" s="113" t="s">
        <v>21</v>
      </c>
      <c r="B30" s="4">
        <v>627</v>
      </c>
      <c r="C30" s="10">
        <f t="shared" si="0"/>
        <v>3</v>
      </c>
      <c r="D30" s="33">
        <v>5</v>
      </c>
      <c r="E30" s="34">
        <v>2</v>
      </c>
      <c r="F30" s="35">
        <v>0</v>
      </c>
      <c r="G30" s="62">
        <v>8.7368421052631575</v>
      </c>
      <c r="H30" s="36">
        <v>0</v>
      </c>
      <c r="I30" s="19">
        <v>100</v>
      </c>
      <c r="J30" s="37">
        <v>1</v>
      </c>
      <c r="K30" s="106">
        <v>4.6251993620414673</v>
      </c>
      <c r="L30" s="38">
        <v>0</v>
      </c>
      <c r="M30" s="6">
        <v>47.85</v>
      </c>
      <c r="N30" s="72" t="s">
        <v>242</v>
      </c>
      <c r="O30" s="39">
        <v>6</v>
      </c>
      <c r="P30" s="40">
        <v>6</v>
      </c>
      <c r="Q30" s="41">
        <v>1</v>
      </c>
      <c r="R30" s="42">
        <v>2</v>
      </c>
      <c r="S30" s="43">
        <v>1</v>
      </c>
      <c r="T30" s="44">
        <v>0</v>
      </c>
      <c r="U30" s="66">
        <v>1</v>
      </c>
      <c r="V30" s="45">
        <v>0</v>
      </c>
      <c r="W30" s="96">
        <v>6</v>
      </c>
      <c r="X30" s="97">
        <v>0</v>
      </c>
      <c r="Y30" s="98">
        <v>0</v>
      </c>
    </row>
    <row r="31" spans="1:25" ht="14.25" customHeight="1" x14ac:dyDescent="0.2">
      <c r="A31" s="113" t="s">
        <v>95</v>
      </c>
      <c r="B31" s="4">
        <v>842</v>
      </c>
      <c r="C31" s="10">
        <f t="shared" si="0"/>
        <v>0</v>
      </c>
      <c r="D31" s="33">
        <v>5</v>
      </c>
      <c r="E31" s="34">
        <v>0</v>
      </c>
      <c r="F31" s="35">
        <v>0</v>
      </c>
      <c r="G31" s="62">
        <v>0</v>
      </c>
      <c r="H31" s="36">
        <v>0</v>
      </c>
      <c r="I31" s="19">
        <v>0</v>
      </c>
      <c r="J31" s="37">
        <v>0</v>
      </c>
      <c r="K31" s="106">
        <v>0</v>
      </c>
      <c r="L31" s="38">
        <v>0</v>
      </c>
      <c r="M31" s="6">
        <v>47.51</v>
      </c>
      <c r="N31" s="72" t="s">
        <v>242</v>
      </c>
      <c r="O31" s="39">
        <v>6</v>
      </c>
      <c r="P31" s="40">
        <v>0</v>
      </c>
      <c r="Q31" s="41">
        <v>0</v>
      </c>
      <c r="R31" s="42">
        <v>2</v>
      </c>
      <c r="S31" s="43">
        <v>1</v>
      </c>
      <c r="T31" s="44">
        <v>0</v>
      </c>
      <c r="U31" s="66">
        <v>0</v>
      </c>
      <c r="V31" s="45">
        <v>0</v>
      </c>
      <c r="W31" s="96">
        <v>6</v>
      </c>
      <c r="X31" s="97">
        <v>0</v>
      </c>
      <c r="Y31" s="98">
        <v>0</v>
      </c>
    </row>
    <row r="32" spans="1:25" ht="14.25" customHeight="1" x14ac:dyDescent="0.2">
      <c r="A32" s="113" t="s">
        <v>82</v>
      </c>
      <c r="B32" s="4">
        <v>1073</v>
      </c>
      <c r="C32" s="10">
        <f t="shared" si="0"/>
        <v>2</v>
      </c>
      <c r="D32" s="33">
        <v>15</v>
      </c>
      <c r="E32" s="34">
        <v>5</v>
      </c>
      <c r="F32" s="35">
        <v>0</v>
      </c>
      <c r="G32" s="62">
        <v>25.167753960857411</v>
      </c>
      <c r="H32" s="36">
        <v>0</v>
      </c>
      <c r="I32" s="19">
        <v>100</v>
      </c>
      <c r="J32" s="37">
        <v>1</v>
      </c>
      <c r="K32" s="106">
        <v>6.9431500465983227</v>
      </c>
      <c r="L32" s="38">
        <v>0</v>
      </c>
      <c r="M32" s="6">
        <v>23.3</v>
      </c>
      <c r="N32" s="72">
        <v>0</v>
      </c>
      <c r="O32" s="39">
        <v>9</v>
      </c>
      <c r="P32" s="40">
        <v>4</v>
      </c>
      <c r="Q32" s="41">
        <v>0</v>
      </c>
      <c r="R32" s="42">
        <v>2</v>
      </c>
      <c r="S32" s="43">
        <v>1</v>
      </c>
      <c r="T32" s="44">
        <v>0</v>
      </c>
      <c r="U32" s="66">
        <v>1</v>
      </c>
      <c r="V32" s="45">
        <v>0</v>
      </c>
      <c r="W32" s="96">
        <v>20</v>
      </c>
      <c r="X32" s="97">
        <v>4</v>
      </c>
      <c r="Y32" s="98">
        <v>0</v>
      </c>
    </row>
    <row r="33" spans="1:25" ht="14.25" customHeight="1" x14ac:dyDescent="0.2">
      <c r="A33" s="113" t="s">
        <v>22</v>
      </c>
      <c r="B33" s="4">
        <v>175</v>
      </c>
      <c r="C33" s="10">
        <f t="shared" si="0"/>
        <v>7</v>
      </c>
      <c r="D33" s="33">
        <v>4</v>
      </c>
      <c r="E33" s="34">
        <v>2</v>
      </c>
      <c r="F33" s="35">
        <v>0</v>
      </c>
      <c r="G33" s="62">
        <v>68.222857142857137</v>
      </c>
      <c r="H33" s="36">
        <v>1</v>
      </c>
      <c r="I33" s="19">
        <v>100</v>
      </c>
      <c r="J33" s="37">
        <v>1</v>
      </c>
      <c r="K33" s="106">
        <v>15.428571428571427</v>
      </c>
      <c r="L33" s="38">
        <v>1</v>
      </c>
      <c r="M33" s="6">
        <v>274.29000000000002</v>
      </c>
      <c r="N33" s="72" t="s">
        <v>242</v>
      </c>
      <c r="O33" s="39">
        <v>4</v>
      </c>
      <c r="P33" s="40">
        <v>8</v>
      </c>
      <c r="Q33" s="41">
        <v>1</v>
      </c>
      <c r="R33" s="42">
        <v>1</v>
      </c>
      <c r="S33" s="43">
        <v>1</v>
      </c>
      <c r="T33" s="44">
        <v>1</v>
      </c>
      <c r="U33" s="66">
        <v>1</v>
      </c>
      <c r="V33" s="45">
        <v>0</v>
      </c>
      <c r="W33" s="96">
        <v>4</v>
      </c>
      <c r="X33" s="97">
        <v>9</v>
      </c>
      <c r="Y33" s="98">
        <v>1</v>
      </c>
    </row>
    <row r="34" spans="1:25" ht="14.25" customHeight="1" x14ac:dyDescent="0.2">
      <c r="A34" s="113" t="s">
        <v>23</v>
      </c>
      <c r="B34" s="4">
        <v>955</v>
      </c>
      <c r="C34" s="10">
        <f t="shared" si="0"/>
        <v>3</v>
      </c>
      <c r="D34" s="33">
        <v>5</v>
      </c>
      <c r="E34" s="34">
        <v>3</v>
      </c>
      <c r="F34" s="35">
        <v>0</v>
      </c>
      <c r="G34" s="62">
        <v>10.4</v>
      </c>
      <c r="H34" s="36">
        <v>0</v>
      </c>
      <c r="I34" s="19">
        <v>100</v>
      </c>
      <c r="J34" s="37">
        <v>1</v>
      </c>
      <c r="K34" s="106">
        <v>2.3036649214659684</v>
      </c>
      <c r="L34" s="38">
        <v>0</v>
      </c>
      <c r="M34" s="6">
        <v>48.17</v>
      </c>
      <c r="N34" s="72" t="s">
        <v>242</v>
      </c>
      <c r="O34" s="39">
        <v>6</v>
      </c>
      <c r="P34" s="40">
        <v>16</v>
      </c>
      <c r="Q34" s="41">
        <v>1</v>
      </c>
      <c r="R34" s="42">
        <v>2</v>
      </c>
      <c r="S34" s="43">
        <v>1</v>
      </c>
      <c r="T34" s="44">
        <v>0</v>
      </c>
      <c r="U34" s="66">
        <v>1</v>
      </c>
      <c r="V34" s="45">
        <v>0</v>
      </c>
      <c r="W34" s="96">
        <v>6</v>
      </c>
      <c r="X34" s="97">
        <v>0</v>
      </c>
      <c r="Y34" s="98">
        <v>0</v>
      </c>
    </row>
    <row r="35" spans="1:25" ht="14.25" customHeight="1" x14ac:dyDescent="0.2">
      <c r="A35" s="113" t="s">
        <v>24</v>
      </c>
      <c r="B35" s="4">
        <v>607</v>
      </c>
      <c r="C35" s="10">
        <f t="shared" si="0"/>
        <v>6</v>
      </c>
      <c r="D35" s="33">
        <v>5</v>
      </c>
      <c r="E35" s="34">
        <v>6</v>
      </c>
      <c r="F35" s="35">
        <v>1</v>
      </c>
      <c r="G35" s="62">
        <v>32.960461285008236</v>
      </c>
      <c r="H35" s="36">
        <v>1</v>
      </c>
      <c r="I35" s="19">
        <v>100</v>
      </c>
      <c r="J35" s="37">
        <v>1</v>
      </c>
      <c r="K35" s="106">
        <v>7.3311367380560126</v>
      </c>
      <c r="L35" s="38">
        <v>1</v>
      </c>
      <c r="M35" s="6">
        <v>49.42</v>
      </c>
      <c r="N35" s="72" t="s">
        <v>242</v>
      </c>
      <c r="O35" s="39">
        <v>6</v>
      </c>
      <c r="P35" s="40">
        <v>12</v>
      </c>
      <c r="Q35" s="41">
        <v>1</v>
      </c>
      <c r="R35" s="42">
        <v>2</v>
      </c>
      <c r="S35" s="43">
        <v>1</v>
      </c>
      <c r="T35" s="44">
        <v>0</v>
      </c>
      <c r="U35" s="66">
        <v>1</v>
      </c>
      <c r="V35" s="45">
        <v>0</v>
      </c>
      <c r="W35" s="96">
        <v>6</v>
      </c>
      <c r="X35" s="97">
        <v>0</v>
      </c>
      <c r="Y35" s="98">
        <v>0</v>
      </c>
    </row>
    <row r="36" spans="1:25" ht="14.25" customHeight="1" x14ac:dyDescent="0.2">
      <c r="A36" s="113" t="s">
        <v>25</v>
      </c>
      <c r="B36" s="4">
        <v>117</v>
      </c>
      <c r="C36" s="10">
        <f t="shared" si="0"/>
        <v>3</v>
      </c>
      <c r="D36" s="33">
        <v>4</v>
      </c>
      <c r="E36" s="34">
        <v>1</v>
      </c>
      <c r="F36" s="35">
        <v>0</v>
      </c>
      <c r="G36" s="62">
        <v>0</v>
      </c>
      <c r="H36" s="36">
        <v>0</v>
      </c>
      <c r="I36" s="19">
        <v>100</v>
      </c>
      <c r="J36" s="37">
        <v>1</v>
      </c>
      <c r="K36" s="106">
        <v>0</v>
      </c>
      <c r="L36" s="38">
        <v>0</v>
      </c>
      <c r="M36" s="6">
        <v>410.26</v>
      </c>
      <c r="N36" s="72" t="s">
        <v>242</v>
      </c>
      <c r="O36" s="39">
        <v>4</v>
      </c>
      <c r="P36" s="40">
        <v>6</v>
      </c>
      <c r="Q36" s="41">
        <v>1</v>
      </c>
      <c r="R36" s="42">
        <v>1</v>
      </c>
      <c r="S36" s="43">
        <v>1</v>
      </c>
      <c r="T36" s="44">
        <v>1</v>
      </c>
      <c r="U36" s="66">
        <v>0</v>
      </c>
      <c r="V36" s="45">
        <v>0</v>
      </c>
      <c r="W36" s="96">
        <v>4</v>
      </c>
      <c r="X36" s="97">
        <v>0</v>
      </c>
      <c r="Y36" s="98">
        <v>0</v>
      </c>
    </row>
    <row r="37" spans="1:25" ht="14.25" customHeight="1" x14ac:dyDescent="0.2">
      <c r="A37" s="113" t="s">
        <v>26</v>
      </c>
      <c r="B37" s="4">
        <v>919</v>
      </c>
      <c r="C37" s="10">
        <f t="shared" si="0"/>
        <v>1</v>
      </c>
      <c r="D37" s="33">
        <v>5</v>
      </c>
      <c r="E37" s="34">
        <v>2</v>
      </c>
      <c r="F37" s="35">
        <v>0</v>
      </c>
      <c r="G37" s="62">
        <v>16.173014145810665</v>
      </c>
      <c r="H37" s="36">
        <v>0</v>
      </c>
      <c r="I37" s="19">
        <v>100</v>
      </c>
      <c r="J37" s="37">
        <v>1</v>
      </c>
      <c r="K37" s="106">
        <v>3.7540805223068552</v>
      </c>
      <c r="L37" s="38">
        <v>0</v>
      </c>
      <c r="M37" s="6">
        <v>51.14</v>
      </c>
      <c r="N37" s="72" t="s">
        <v>242</v>
      </c>
      <c r="O37" s="39">
        <v>6</v>
      </c>
      <c r="P37" s="40">
        <v>4</v>
      </c>
      <c r="Q37" s="41">
        <v>0</v>
      </c>
      <c r="R37" s="42">
        <v>2</v>
      </c>
      <c r="S37" s="43">
        <v>1</v>
      </c>
      <c r="T37" s="44">
        <v>0</v>
      </c>
      <c r="U37" s="66">
        <v>0</v>
      </c>
      <c r="V37" s="45">
        <v>0</v>
      </c>
      <c r="W37" s="96">
        <v>6</v>
      </c>
      <c r="X37" s="97">
        <v>0</v>
      </c>
      <c r="Y37" s="98">
        <v>0</v>
      </c>
    </row>
    <row r="38" spans="1:25" ht="14.25" customHeight="1" thickBot="1" x14ac:dyDescent="0.25">
      <c r="A38" s="113" t="s">
        <v>27</v>
      </c>
      <c r="B38" s="4">
        <v>505</v>
      </c>
      <c r="C38" s="10">
        <f t="shared" si="0"/>
        <v>1</v>
      </c>
      <c r="D38" s="33">
        <v>5</v>
      </c>
      <c r="E38" s="34">
        <v>2</v>
      </c>
      <c r="F38" s="35">
        <v>0</v>
      </c>
      <c r="G38" s="62">
        <v>12.253465346534654</v>
      </c>
      <c r="H38" s="36">
        <v>0</v>
      </c>
      <c r="I38" s="19">
        <v>100</v>
      </c>
      <c r="J38" s="37">
        <v>1</v>
      </c>
      <c r="K38" s="108">
        <v>2.7722772277227725</v>
      </c>
      <c r="L38" s="38">
        <v>0</v>
      </c>
      <c r="M38" s="6">
        <v>89.11</v>
      </c>
      <c r="N38" s="72" t="s">
        <v>242</v>
      </c>
      <c r="O38" s="39">
        <v>6</v>
      </c>
      <c r="P38" s="40">
        <v>1</v>
      </c>
      <c r="Q38" s="41">
        <v>0</v>
      </c>
      <c r="R38" s="42">
        <v>2</v>
      </c>
      <c r="S38" s="43">
        <v>1</v>
      </c>
      <c r="T38" s="44">
        <v>0</v>
      </c>
      <c r="U38" s="66">
        <v>0</v>
      </c>
      <c r="V38" s="45">
        <v>0</v>
      </c>
      <c r="W38" s="96">
        <v>6</v>
      </c>
      <c r="X38" s="97">
        <v>0</v>
      </c>
      <c r="Y38" s="98">
        <v>0</v>
      </c>
    </row>
    <row r="39" spans="1:25" ht="23.25" customHeight="1" thickBot="1" x14ac:dyDescent="0.25">
      <c r="A39" s="2" t="s">
        <v>207</v>
      </c>
      <c r="B39" s="17"/>
      <c r="C39" s="13"/>
      <c r="D39" s="254">
        <f>SUM(F5:F38)</f>
        <v>8</v>
      </c>
      <c r="E39" s="255"/>
      <c r="F39" s="256"/>
      <c r="G39" s="168">
        <f>SUM(H5:H38)</f>
        <v>6</v>
      </c>
      <c r="H39" s="169"/>
      <c r="I39" s="139">
        <f>SUM(J5:J38)</f>
        <v>29</v>
      </c>
      <c r="J39" s="140"/>
      <c r="K39" s="274">
        <f>SUM(L5:L38)</f>
        <v>6</v>
      </c>
      <c r="L39" s="275"/>
      <c r="M39" s="143">
        <f>SUM(N5:N38)</f>
        <v>0</v>
      </c>
      <c r="N39" s="144"/>
      <c r="O39" s="136">
        <f>SUM(Q5:Q38)</f>
        <v>17</v>
      </c>
      <c r="P39" s="137"/>
      <c r="Q39" s="138"/>
      <c r="R39" s="129">
        <f>SUM(T5:T38)</f>
        <v>15</v>
      </c>
      <c r="S39" s="130"/>
      <c r="T39" s="131"/>
      <c r="U39" s="115">
        <f>SUM(U5:U38)</f>
        <v>16</v>
      </c>
      <c r="V39" s="116">
        <f>SUM(V5:V38)</f>
        <v>12</v>
      </c>
      <c r="W39" s="126">
        <f>SUM(Y5:Y38)</f>
        <v>1</v>
      </c>
      <c r="X39" s="127"/>
      <c r="Y39" s="128"/>
    </row>
    <row r="40" spans="1:25" ht="23.25" customHeight="1" thickBot="1" x14ac:dyDescent="0.25">
      <c r="A40" s="2" t="s">
        <v>238</v>
      </c>
      <c r="B40" s="17"/>
      <c r="C40" s="13"/>
      <c r="D40" s="189">
        <f>D39/34</f>
        <v>0.23529411764705882</v>
      </c>
      <c r="E40" s="190"/>
      <c r="F40" s="191"/>
      <c r="G40" s="192">
        <f>G39/34</f>
        <v>0.17647058823529413</v>
      </c>
      <c r="H40" s="193"/>
      <c r="I40" s="260">
        <f>I39/34</f>
        <v>0.8529411764705882</v>
      </c>
      <c r="J40" s="261"/>
      <c r="K40" s="291">
        <f>K39/34</f>
        <v>0.17647058823529413</v>
      </c>
      <c r="L40" s="292"/>
      <c r="M40" s="264">
        <f>M39/34</f>
        <v>0</v>
      </c>
      <c r="N40" s="265"/>
      <c r="O40" s="266">
        <f>O39/34</f>
        <v>0.5</v>
      </c>
      <c r="P40" s="267"/>
      <c r="Q40" s="268"/>
      <c r="R40" s="269">
        <f>R39/34</f>
        <v>0.44117647058823528</v>
      </c>
      <c r="S40" s="270"/>
      <c r="T40" s="271"/>
      <c r="U40" s="103">
        <f>U39/34</f>
        <v>0.47058823529411764</v>
      </c>
      <c r="V40" s="104">
        <f>V39/34</f>
        <v>0.35294117647058826</v>
      </c>
      <c r="W40" s="257">
        <f>W39/34</f>
        <v>2.9411764705882353E-2</v>
      </c>
      <c r="X40" s="258"/>
      <c r="Y40" s="259"/>
    </row>
    <row r="41" spans="1:25" s="1" customFormat="1" x14ac:dyDescent="0.2">
      <c r="A41" s="12"/>
      <c r="B41" s="11"/>
      <c r="C41" s="11"/>
      <c r="D41" s="69"/>
      <c r="E41" s="69"/>
      <c r="F41" s="70"/>
      <c r="G41" s="69"/>
      <c r="H41" s="69"/>
      <c r="I41" s="70"/>
      <c r="J41" s="69"/>
      <c r="K41" s="69"/>
      <c r="L41" s="70"/>
      <c r="M41" s="69"/>
      <c r="N41" s="70"/>
      <c r="O41" s="69"/>
      <c r="P41" s="69"/>
      <c r="Q41" s="70"/>
      <c r="R41" s="69"/>
      <c r="S41" s="69"/>
      <c r="T41" s="70"/>
      <c r="U41" s="70"/>
      <c r="V41" s="70"/>
    </row>
    <row r="42" spans="1:25" ht="18.75" customHeight="1" x14ac:dyDescent="0.2">
      <c r="A42" s="3"/>
      <c r="D42" s="68"/>
      <c r="E42" s="68"/>
      <c r="F42" s="60"/>
      <c r="G42" s="68"/>
      <c r="H42" s="68"/>
      <c r="I42" s="59"/>
      <c r="J42" s="68"/>
      <c r="K42" s="68"/>
      <c r="L42" s="59"/>
      <c r="M42" s="68"/>
      <c r="N42" s="59"/>
      <c r="O42" s="59"/>
      <c r="P42" s="59"/>
      <c r="Q42" s="59"/>
      <c r="R42" s="59"/>
      <c r="S42" s="59"/>
      <c r="T42" s="59"/>
      <c r="U42" s="59"/>
      <c r="V42" s="59"/>
    </row>
  </sheetData>
  <mergeCells count="30">
    <mergeCell ref="M2:N3"/>
    <mergeCell ref="G3:H3"/>
    <mergeCell ref="I3:J3"/>
    <mergeCell ref="K3:L3"/>
    <mergeCell ref="A2:A4"/>
    <mergeCell ref="B2:B4"/>
    <mergeCell ref="C2:C4"/>
    <mergeCell ref="D2:F3"/>
    <mergeCell ref="G2:L2"/>
    <mergeCell ref="O2:Q3"/>
    <mergeCell ref="R2:T3"/>
    <mergeCell ref="U2:U4"/>
    <mergeCell ref="V2:V4"/>
    <mergeCell ref="W2:Y3"/>
    <mergeCell ref="R39:T39"/>
    <mergeCell ref="W39:Y39"/>
    <mergeCell ref="O39:Q39"/>
    <mergeCell ref="D40:F40"/>
    <mergeCell ref="G40:H40"/>
    <mergeCell ref="I40:J40"/>
    <mergeCell ref="K40:L40"/>
    <mergeCell ref="M40:N40"/>
    <mergeCell ref="O40:Q40"/>
    <mergeCell ref="R40:T40"/>
    <mergeCell ref="W40:Y40"/>
    <mergeCell ref="D39:F39"/>
    <mergeCell ref="G39:H39"/>
    <mergeCell ref="I39:J39"/>
    <mergeCell ref="K39:L39"/>
    <mergeCell ref="M39:N39"/>
  </mergeCells>
  <pageMargins left="0.7" right="0.7" top="0.78740157499999996" bottom="0.78740157499999996" header="0.3" footer="0.3"/>
  <pageSetup paperSize="9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Y65"/>
  <sheetViews>
    <sheetView showGridLines="0" zoomScale="80" zoomScaleNormal="80" workbookViewId="0">
      <selection activeCell="L22" sqref="L22"/>
    </sheetView>
  </sheetViews>
  <sheetFormatPr defaultRowHeight="12.75" x14ac:dyDescent="0.2"/>
  <cols>
    <col min="1" max="1" width="25" customWidth="1"/>
    <col min="2" max="2" width="9.85546875" customWidth="1"/>
    <col min="3" max="3" width="10.42578125" customWidth="1"/>
    <col min="4" max="4" width="8" customWidth="1"/>
    <col min="5" max="5" width="9.85546875" customWidth="1"/>
    <col min="6" max="6" width="9.140625" style="1" customWidth="1"/>
    <col min="7" max="7" width="10.140625" customWidth="1"/>
    <col min="8" max="8" width="11.28515625" customWidth="1"/>
    <col min="9" max="9" width="9.5703125" customWidth="1"/>
    <col min="10" max="10" width="8.7109375" customWidth="1"/>
    <col min="11" max="11" width="9.28515625" customWidth="1"/>
    <col min="12" max="12" width="9.5703125" customWidth="1"/>
    <col min="13" max="13" width="11.28515625" customWidth="1"/>
    <col min="14" max="14" width="12.42578125" customWidth="1"/>
    <col min="15" max="15" width="8.28515625" customWidth="1"/>
    <col min="16" max="16" width="9.140625" customWidth="1"/>
    <col min="17" max="17" width="9.28515625" customWidth="1"/>
    <col min="18" max="18" width="8.42578125" customWidth="1"/>
    <col min="19" max="19" width="9.5703125" customWidth="1"/>
    <col min="20" max="20" width="9.42578125" customWidth="1"/>
    <col min="21" max="21" width="10.5703125" customWidth="1"/>
    <col min="22" max="22" width="9.140625" customWidth="1"/>
  </cols>
  <sheetData>
    <row r="1" spans="1:25" ht="20.25" customHeight="1" thickBot="1" x14ac:dyDescent="0.25">
      <c r="A1" s="122" t="s">
        <v>224</v>
      </c>
    </row>
    <row r="2" spans="1:25" ht="36.75" customHeight="1" x14ac:dyDescent="0.2">
      <c r="A2" s="185" t="s">
        <v>89</v>
      </c>
      <c r="B2" s="187" t="s">
        <v>0</v>
      </c>
      <c r="C2" s="288" t="s">
        <v>201</v>
      </c>
      <c r="D2" s="194" t="s">
        <v>1</v>
      </c>
      <c r="E2" s="195"/>
      <c r="F2" s="196"/>
      <c r="G2" s="218" t="s">
        <v>2</v>
      </c>
      <c r="H2" s="219"/>
      <c r="I2" s="219"/>
      <c r="J2" s="219"/>
      <c r="K2" s="219"/>
      <c r="L2" s="284"/>
      <c r="M2" s="214" t="s">
        <v>86</v>
      </c>
      <c r="N2" s="215"/>
      <c r="O2" s="222" t="s">
        <v>85</v>
      </c>
      <c r="P2" s="223"/>
      <c r="Q2" s="224"/>
      <c r="R2" s="228" t="s">
        <v>3</v>
      </c>
      <c r="S2" s="229"/>
      <c r="T2" s="230"/>
      <c r="U2" s="281" t="s">
        <v>87</v>
      </c>
      <c r="V2" s="278" t="s">
        <v>88</v>
      </c>
      <c r="W2" s="202" t="s">
        <v>200</v>
      </c>
      <c r="X2" s="203"/>
      <c r="Y2" s="204"/>
    </row>
    <row r="3" spans="1:25" ht="64.5" customHeight="1" x14ac:dyDescent="0.2">
      <c r="A3" s="186"/>
      <c r="B3" s="188"/>
      <c r="C3" s="289"/>
      <c r="D3" s="197"/>
      <c r="E3" s="198"/>
      <c r="F3" s="199"/>
      <c r="G3" s="212" t="s">
        <v>90</v>
      </c>
      <c r="H3" s="213"/>
      <c r="I3" s="208" t="s">
        <v>84</v>
      </c>
      <c r="J3" s="287"/>
      <c r="K3" s="285" t="s">
        <v>198</v>
      </c>
      <c r="L3" s="286"/>
      <c r="M3" s="216"/>
      <c r="N3" s="217"/>
      <c r="O3" s="225"/>
      <c r="P3" s="226"/>
      <c r="Q3" s="227"/>
      <c r="R3" s="231"/>
      <c r="S3" s="232"/>
      <c r="T3" s="233"/>
      <c r="U3" s="282"/>
      <c r="V3" s="279"/>
      <c r="W3" s="205"/>
      <c r="X3" s="206"/>
      <c r="Y3" s="207"/>
    </row>
    <row r="4" spans="1:25" ht="84.75" customHeight="1" thickBot="1" x14ac:dyDescent="0.25">
      <c r="A4" s="277"/>
      <c r="B4" s="276"/>
      <c r="C4" s="290"/>
      <c r="D4" s="74" t="s">
        <v>81</v>
      </c>
      <c r="E4" s="75" t="s">
        <v>9</v>
      </c>
      <c r="F4" s="76" t="s">
        <v>6</v>
      </c>
      <c r="G4" s="77" t="s">
        <v>7</v>
      </c>
      <c r="H4" s="78" t="s">
        <v>6</v>
      </c>
      <c r="I4" s="79" t="s">
        <v>83</v>
      </c>
      <c r="J4" s="79" t="s">
        <v>6</v>
      </c>
      <c r="K4" s="80" t="s">
        <v>8</v>
      </c>
      <c r="L4" s="81" t="s">
        <v>6</v>
      </c>
      <c r="M4" s="82" t="s">
        <v>9</v>
      </c>
      <c r="N4" s="83" t="s">
        <v>6</v>
      </c>
      <c r="O4" s="84" t="s">
        <v>5</v>
      </c>
      <c r="P4" s="85" t="s">
        <v>204</v>
      </c>
      <c r="Q4" s="86" t="s">
        <v>6</v>
      </c>
      <c r="R4" s="87" t="s">
        <v>5</v>
      </c>
      <c r="S4" s="88" t="s">
        <v>205</v>
      </c>
      <c r="T4" s="89" t="s">
        <v>6</v>
      </c>
      <c r="U4" s="283"/>
      <c r="V4" s="280" t="s">
        <v>4</v>
      </c>
      <c r="W4" s="90" t="s">
        <v>5</v>
      </c>
      <c r="X4" s="91" t="s">
        <v>199</v>
      </c>
      <c r="Y4" s="92" t="s">
        <v>6</v>
      </c>
    </row>
    <row r="5" spans="1:25" ht="14.25" customHeight="1" x14ac:dyDescent="0.2">
      <c r="A5" s="112" t="s">
        <v>211</v>
      </c>
      <c r="B5" s="7">
        <v>107340</v>
      </c>
      <c r="C5" s="14">
        <f>F5+H5+J5+L5+N5+Q5+T5+U5+V5+Y5</f>
        <v>7</v>
      </c>
      <c r="D5" s="21">
        <v>50</v>
      </c>
      <c r="E5" s="22">
        <v>59</v>
      </c>
      <c r="F5" s="23">
        <v>1</v>
      </c>
      <c r="G5" s="61">
        <v>33.588567169741005</v>
      </c>
      <c r="H5" s="24">
        <v>1</v>
      </c>
      <c r="I5" s="18">
        <v>20.9</v>
      </c>
      <c r="J5" s="25">
        <v>0</v>
      </c>
      <c r="K5" s="105">
        <v>9.7149245388485177</v>
      </c>
      <c r="L5" s="26">
        <v>1</v>
      </c>
      <c r="M5" s="8">
        <v>47.4</v>
      </c>
      <c r="N5" s="71">
        <v>0</v>
      </c>
      <c r="O5" s="27">
        <v>120</v>
      </c>
      <c r="P5" s="28">
        <v>350</v>
      </c>
      <c r="Q5" s="29">
        <v>1</v>
      </c>
      <c r="R5" s="30">
        <v>20</v>
      </c>
      <c r="S5" s="31">
        <v>48</v>
      </c>
      <c r="T5" s="32">
        <v>1</v>
      </c>
      <c r="U5" s="64">
        <v>1</v>
      </c>
      <c r="V5" s="65">
        <v>1</v>
      </c>
      <c r="W5" s="93">
        <v>600</v>
      </c>
      <c r="X5" s="94">
        <v>435</v>
      </c>
      <c r="Y5" s="95">
        <v>0</v>
      </c>
    </row>
    <row r="6" spans="1:25" ht="14.25" customHeight="1" x14ac:dyDescent="0.2">
      <c r="A6" s="113" t="s">
        <v>197</v>
      </c>
      <c r="B6" s="4">
        <v>2861</v>
      </c>
      <c r="C6" s="10">
        <f t="shared" ref="C6:C17" si="0">F6+H6+J6+L6+N6+Q6+T6+U6+V6+Y6</f>
        <v>8</v>
      </c>
      <c r="D6" s="33">
        <v>15</v>
      </c>
      <c r="E6" s="34">
        <v>24</v>
      </c>
      <c r="F6" s="35">
        <v>1</v>
      </c>
      <c r="G6" s="62">
        <v>24.466969591052081</v>
      </c>
      <c r="H6" s="36">
        <v>0</v>
      </c>
      <c r="I6" s="19">
        <v>100</v>
      </c>
      <c r="J6" s="37">
        <v>1</v>
      </c>
      <c r="K6" s="106">
        <v>10.153792380286614</v>
      </c>
      <c r="L6" s="38">
        <v>1</v>
      </c>
      <c r="M6" s="6">
        <v>139.11000000000001</v>
      </c>
      <c r="N6" s="72">
        <v>1</v>
      </c>
      <c r="O6" s="39">
        <v>9</v>
      </c>
      <c r="P6" s="40">
        <v>22</v>
      </c>
      <c r="Q6" s="41">
        <v>1</v>
      </c>
      <c r="R6" s="42">
        <v>2</v>
      </c>
      <c r="S6" s="43">
        <v>7</v>
      </c>
      <c r="T6" s="44">
        <v>1</v>
      </c>
      <c r="U6" s="66">
        <v>1</v>
      </c>
      <c r="V6" s="45">
        <v>1</v>
      </c>
      <c r="W6" s="96">
        <v>20</v>
      </c>
      <c r="X6" s="97">
        <v>9</v>
      </c>
      <c r="Y6" s="98">
        <v>0</v>
      </c>
    </row>
    <row r="7" spans="1:25" ht="14.25" customHeight="1" x14ac:dyDescent="0.2">
      <c r="A7" s="113" t="s">
        <v>196</v>
      </c>
      <c r="B7" s="4">
        <v>7362</v>
      </c>
      <c r="C7" s="10">
        <f t="shared" si="0"/>
        <v>3</v>
      </c>
      <c r="D7" s="33">
        <v>28</v>
      </c>
      <c r="E7" s="34">
        <v>21</v>
      </c>
      <c r="F7" s="35">
        <v>0</v>
      </c>
      <c r="G7" s="62">
        <v>9.7112197772344473</v>
      </c>
      <c r="H7" s="36">
        <v>0</v>
      </c>
      <c r="I7" s="19">
        <v>100</v>
      </c>
      <c r="J7" s="37">
        <v>1</v>
      </c>
      <c r="K7" s="106">
        <v>5.487639228470524</v>
      </c>
      <c r="L7" s="38">
        <v>0</v>
      </c>
      <c r="M7" s="6">
        <v>14.26</v>
      </c>
      <c r="N7" s="72">
        <v>0</v>
      </c>
      <c r="O7" s="39">
        <v>20</v>
      </c>
      <c r="P7" s="40">
        <v>6</v>
      </c>
      <c r="Q7" s="41">
        <v>0</v>
      </c>
      <c r="R7" s="42">
        <v>5</v>
      </c>
      <c r="S7" s="43">
        <v>1</v>
      </c>
      <c r="T7" s="44">
        <v>0</v>
      </c>
      <c r="U7" s="66">
        <v>1</v>
      </c>
      <c r="V7" s="45">
        <v>1</v>
      </c>
      <c r="W7" s="96">
        <v>80</v>
      </c>
      <c r="X7" s="97">
        <v>6</v>
      </c>
      <c r="Y7" s="98">
        <v>0</v>
      </c>
    </row>
    <row r="8" spans="1:25" ht="14.25" customHeight="1" x14ac:dyDescent="0.2">
      <c r="A8" s="113" t="s">
        <v>195</v>
      </c>
      <c r="B8" s="4">
        <v>2736</v>
      </c>
      <c r="C8" s="10">
        <f t="shared" si="0"/>
        <v>2</v>
      </c>
      <c r="D8" s="33">
        <v>15</v>
      </c>
      <c r="E8" s="34">
        <v>10</v>
      </c>
      <c r="F8" s="35">
        <v>0</v>
      </c>
      <c r="G8" s="62">
        <v>20.813230994152047</v>
      </c>
      <c r="H8" s="36">
        <v>0</v>
      </c>
      <c r="I8" s="19">
        <v>71.599999999999994</v>
      </c>
      <c r="J8" s="37">
        <v>0</v>
      </c>
      <c r="K8" s="106">
        <v>6.140350877192982</v>
      </c>
      <c r="L8" s="38">
        <v>0</v>
      </c>
      <c r="M8" s="6">
        <v>21.93</v>
      </c>
      <c r="N8" s="72">
        <v>0</v>
      </c>
      <c r="O8" s="39">
        <v>9</v>
      </c>
      <c r="P8" s="40">
        <v>8</v>
      </c>
      <c r="Q8" s="41">
        <v>0</v>
      </c>
      <c r="R8" s="42">
        <v>2</v>
      </c>
      <c r="S8" s="43">
        <v>1</v>
      </c>
      <c r="T8" s="44">
        <v>0</v>
      </c>
      <c r="U8" s="66">
        <v>1</v>
      </c>
      <c r="V8" s="45">
        <v>1</v>
      </c>
      <c r="W8" s="96">
        <v>20</v>
      </c>
      <c r="X8" s="97">
        <v>3</v>
      </c>
      <c r="Y8" s="98">
        <v>0</v>
      </c>
    </row>
    <row r="9" spans="1:25" ht="14.25" customHeight="1" x14ac:dyDescent="0.2">
      <c r="A9" s="113" t="s">
        <v>230</v>
      </c>
      <c r="B9" s="4">
        <v>2800</v>
      </c>
      <c r="C9" s="10">
        <f t="shared" si="0"/>
        <v>3</v>
      </c>
      <c r="D9" s="33">
        <v>15</v>
      </c>
      <c r="E9" s="34">
        <v>0</v>
      </c>
      <c r="F9" s="35">
        <v>0</v>
      </c>
      <c r="G9" s="62">
        <v>20.714285714285715</v>
      </c>
      <c r="H9" s="36">
        <v>0</v>
      </c>
      <c r="I9" s="19">
        <v>100</v>
      </c>
      <c r="J9" s="37">
        <v>1</v>
      </c>
      <c r="K9" s="106">
        <v>5.4285714285714288</v>
      </c>
      <c r="L9" s="38">
        <v>0</v>
      </c>
      <c r="M9" s="6">
        <v>0</v>
      </c>
      <c r="N9" s="72">
        <v>0</v>
      </c>
      <c r="O9" s="39">
        <v>9</v>
      </c>
      <c r="P9" s="40">
        <v>0</v>
      </c>
      <c r="Q9" s="41">
        <v>0</v>
      </c>
      <c r="R9" s="42">
        <v>2</v>
      </c>
      <c r="S9" s="43">
        <v>0</v>
      </c>
      <c r="T9" s="44">
        <v>0</v>
      </c>
      <c r="U9" s="66">
        <v>1</v>
      </c>
      <c r="V9" s="45">
        <v>1</v>
      </c>
      <c r="W9" s="96">
        <v>20</v>
      </c>
      <c r="X9" s="97">
        <v>2</v>
      </c>
      <c r="Y9" s="98">
        <v>0</v>
      </c>
    </row>
    <row r="10" spans="1:25" ht="14.25" customHeight="1" x14ac:dyDescent="0.2">
      <c r="A10" s="113" t="s">
        <v>212</v>
      </c>
      <c r="B10" s="4">
        <v>7677</v>
      </c>
      <c r="C10" s="10">
        <f t="shared" si="0"/>
        <v>3</v>
      </c>
      <c r="D10" s="33">
        <v>28</v>
      </c>
      <c r="E10" s="34">
        <v>24</v>
      </c>
      <c r="F10" s="35">
        <v>0</v>
      </c>
      <c r="G10" s="62">
        <v>11.553992444965481</v>
      </c>
      <c r="H10" s="36">
        <v>0</v>
      </c>
      <c r="I10" s="19">
        <v>100</v>
      </c>
      <c r="J10" s="37">
        <v>1</v>
      </c>
      <c r="K10" s="106">
        <v>3.5235117884590337</v>
      </c>
      <c r="L10" s="38">
        <v>0</v>
      </c>
      <c r="M10" s="6">
        <v>27.88</v>
      </c>
      <c r="N10" s="72">
        <v>0</v>
      </c>
      <c r="O10" s="39">
        <v>20</v>
      </c>
      <c r="P10" s="40">
        <v>11</v>
      </c>
      <c r="Q10" s="41">
        <v>0</v>
      </c>
      <c r="R10" s="42">
        <v>5</v>
      </c>
      <c r="S10" s="43">
        <v>1</v>
      </c>
      <c r="T10" s="44">
        <v>0</v>
      </c>
      <c r="U10" s="66">
        <v>1</v>
      </c>
      <c r="V10" s="45">
        <v>1</v>
      </c>
      <c r="W10" s="96">
        <v>80</v>
      </c>
      <c r="X10" s="97">
        <v>10</v>
      </c>
      <c r="Y10" s="98">
        <v>0</v>
      </c>
    </row>
    <row r="11" spans="1:25" ht="14.25" customHeight="1" x14ac:dyDescent="0.2">
      <c r="A11" s="113" t="s">
        <v>194</v>
      </c>
      <c r="B11" s="4">
        <v>1008</v>
      </c>
      <c r="C11" s="10">
        <f t="shared" si="0"/>
        <v>6</v>
      </c>
      <c r="D11" s="33">
        <v>15</v>
      </c>
      <c r="E11" s="34">
        <v>32</v>
      </c>
      <c r="F11" s="35">
        <v>1</v>
      </c>
      <c r="G11" s="62">
        <v>19.907738095238095</v>
      </c>
      <c r="H11" s="36">
        <v>0</v>
      </c>
      <c r="I11" s="19">
        <v>100</v>
      </c>
      <c r="J11" s="37">
        <v>1</v>
      </c>
      <c r="K11" s="106">
        <v>5.3571428571428568</v>
      </c>
      <c r="L11" s="38">
        <v>0</v>
      </c>
      <c r="M11" s="6">
        <v>79.37</v>
      </c>
      <c r="N11" s="72">
        <v>1</v>
      </c>
      <c r="O11" s="39">
        <v>9</v>
      </c>
      <c r="P11" s="40">
        <v>11</v>
      </c>
      <c r="Q11" s="41">
        <v>1</v>
      </c>
      <c r="R11" s="42">
        <v>2</v>
      </c>
      <c r="S11" s="43">
        <v>1</v>
      </c>
      <c r="T11" s="44">
        <v>0</v>
      </c>
      <c r="U11" s="66">
        <v>1</v>
      </c>
      <c r="V11" s="45">
        <v>1</v>
      </c>
      <c r="W11" s="96">
        <v>20</v>
      </c>
      <c r="X11" s="97">
        <v>0</v>
      </c>
      <c r="Y11" s="98">
        <v>0</v>
      </c>
    </row>
    <row r="12" spans="1:25" ht="14.25" customHeight="1" x14ac:dyDescent="0.2">
      <c r="A12" s="113" t="s">
        <v>193</v>
      </c>
      <c r="B12" s="4">
        <v>5854</v>
      </c>
      <c r="C12" s="10">
        <f t="shared" si="0"/>
        <v>4</v>
      </c>
      <c r="D12" s="33">
        <v>28</v>
      </c>
      <c r="E12" s="34">
        <v>26</v>
      </c>
      <c r="F12" s="35">
        <v>0</v>
      </c>
      <c r="G12" s="62">
        <v>13.536727024256919</v>
      </c>
      <c r="H12" s="36">
        <v>0</v>
      </c>
      <c r="I12" s="19">
        <v>96</v>
      </c>
      <c r="J12" s="37">
        <v>1</v>
      </c>
      <c r="K12" s="106">
        <v>4.3645370686709946</v>
      </c>
      <c r="L12" s="38">
        <v>0</v>
      </c>
      <c r="M12" s="6">
        <v>25.62</v>
      </c>
      <c r="N12" s="72">
        <v>0</v>
      </c>
      <c r="O12" s="39">
        <v>20</v>
      </c>
      <c r="P12" s="40">
        <v>27</v>
      </c>
      <c r="Q12" s="41">
        <v>1</v>
      </c>
      <c r="R12" s="42">
        <v>5</v>
      </c>
      <c r="S12" s="43">
        <v>1</v>
      </c>
      <c r="T12" s="44">
        <v>0</v>
      </c>
      <c r="U12" s="66">
        <v>1</v>
      </c>
      <c r="V12" s="45">
        <v>1</v>
      </c>
      <c r="W12" s="96">
        <v>80</v>
      </c>
      <c r="X12" s="97">
        <v>0</v>
      </c>
      <c r="Y12" s="98">
        <v>0</v>
      </c>
    </row>
    <row r="13" spans="1:25" ht="14.25" customHeight="1" x14ac:dyDescent="0.2">
      <c r="A13" s="113" t="s">
        <v>231</v>
      </c>
      <c r="B13" s="4">
        <v>3971</v>
      </c>
      <c r="C13" s="10">
        <f t="shared" si="0"/>
        <v>4</v>
      </c>
      <c r="D13" s="33">
        <v>23</v>
      </c>
      <c r="E13" s="34">
        <v>20</v>
      </c>
      <c r="F13" s="35">
        <v>0</v>
      </c>
      <c r="G13" s="62">
        <v>20.397884663812643</v>
      </c>
      <c r="H13" s="36">
        <v>0</v>
      </c>
      <c r="I13" s="19">
        <v>63.7</v>
      </c>
      <c r="J13" s="37">
        <v>0</v>
      </c>
      <c r="K13" s="106">
        <v>4.5454545454545459</v>
      </c>
      <c r="L13" s="38">
        <v>0</v>
      </c>
      <c r="M13" s="6">
        <v>29.72</v>
      </c>
      <c r="N13" s="72">
        <v>0</v>
      </c>
      <c r="O13" s="39">
        <v>10</v>
      </c>
      <c r="P13" s="40">
        <v>35</v>
      </c>
      <c r="Q13" s="41">
        <v>1</v>
      </c>
      <c r="R13" s="42">
        <v>3</v>
      </c>
      <c r="S13" s="43">
        <v>4</v>
      </c>
      <c r="T13" s="44">
        <v>1</v>
      </c>
      <c r="U13" s="66">
        <v>1</v>
      </c>
      <c r="V13" s="45">
        <v>1</v>
      </c>
      <c r="W13" s="96">
        <v>40</v>
      </c>
      <c r="X13" s="97">
        <v>2</v>
      </c>
      <c r="Y13" s="98">
        <v>0</v>
      </c>
    </row>
    <row r="14" spans="1:25" ht="14.25" customHeight="1" x14ac:dyDescent="0.2">
      <c r="A14" s="113" t="s">
        <v>192</v>
      </c>
      <c r="B14" s="4">
        <v>2831</v>
      </c>
      <c r="C14" s="10">
        <f t="shared" si="0"/>
        <v>6</v>
      </c>
      <c r="D14" s="33">
        <v>15</v>
      </c>
      <c r="E14" s="34">
        <v>28</v>
      </c>
      <c r="F14" s="35">
        <v>1</v>
      </c>
      <c r="G14" s="62">
        <v>27.546803249735078</v>
      </c>
      <c r="H14" s="36">
        <v>0</v>
      </c>
      <c r="I14" s="19">
        <v>100.1</v>
      </c>
      <c r="J14" s="37">
        <v>1</v>
      </c>
      <c r="K14" s="106">
        <v>11.268103143765455</v>
      </c>
      <c r="L14" s="38">
        <v>1</v>
      </c>
      <c r="M14" s="6">
        <v>25.43</v>
      </c>
      <c r="N14" s="72">
        <v>0</v>
      </c>
      <c r="O14" s="39">
        <v>9</v>
      </c>
      <c r="P14" s="40">
        <v>5</v>
      </c>
      <c r="Q14" s="41">
        <v>0</v>
      </c>
      <c r="R14" s="42">
        <v>2</v>
      </c>
      <c r="S14" s="43">
        <v>3</v>
      </c>
      <c r="T14" s="44">
        <v>1</v>
      </c>
      <c r="U14" s="66">
        <v>1</v>
      </c>
      <c r="V14" s="45">
        <v>1</v>
      </c>
      <c r="W14" s="96">
        <v>20</v>
      </c>
      <c r="X14" s="97">
        <v>0</v>
      </c>
      <c r="Y14" s="98">
        <v>0</v>
      </c>
    </row>
    <row r="15" spans="1:25" ht="14.25" customHeight="1" x14ac:dyDescent="0.2">
      <c r="A15" s="113" t="s">
        <v>213</v>
      </c>
      <c r="B15" s="4">
        <v>8843</v>
      </c>
      <c r="C15" s="10">
        <f t="shared" si="0"/>
        <v>3</v>
      </c>
      <c r="D15" s="33">
        <v>28</v>
      </c>
      <c r="E15" s="34">
        <v>29</v>
      </c>
      <c r="F15" s="35">
        <v>1</v>
      </c>
      <c r="G15" s="62">
        <v>16.845527535904104</v>
      </c>
      <c r="H15" s="36">
        <v>0</v>
      </c>
      <c r="I15" s="19">
        <v>44.3</v>
      </c>
      <c r="J15" s="37">
        <v>0</v>
      </c>
      <c r="K15" s="106">
        <v>5.3149383693316743</v>
      </c>
      <c r="L15" s="38">
        <v>0</v>
      </c>
      <c r="M15" s="6">
        <v>13.57</v>
      </c>
      <c r="N15" s="72">
        <v>0</v>
      </c>
      <c r="O15" s="39">
        <v>20</v>
      </c>
      <c r="P15" s="40">
        <v>9</v>
      </c>
      <c r="Q15" s="41">
        <v>0</v>
      </c>
      <c r="R15" s="42">
        <v>5</v>
      </c>
      <c r="S15" s="43">
        <v>3</v>
      </c>
      <c r="T15" s="44">
        <v>0</v>
      </c>
      <c r="U15" s="66">
        <v>1</v>
      </c>
      <c r="V15" s="45">
        <v>1</v>
      </c>
      <c r="W15" s="96">
        <v>80</v>
      </c>
      <c r="X15" s="97">
        <v>2</v>
      </c>
      <c r="Y15" s="98">
        <v>0</v>
      </c>
    </row>
    <row r="16" spans="1:25" ht="14.25" customHeight="1" x14ac:dyDescent="0.2">
      <c r="A16" s="113" t="s">
        <v>191</v>
      </c>
      <c r="B16" s="4">
        <v>972</v>
      </c>
      <c r="C16" s="10">
        <f>F16+H16+J16+L16+Q16+T16+U16+V16+Y16</f>
        <v>8</v>
      </c>
      <c r="D16" s="33">
        <v>5</v>
      </c>
      <c r="E16" s="34">
        <v>9</v>
      </c>
      <c r="F16" s="35">
        <v>1</v>
      </c>
      <c r="G16" s="62">
        <v>31.317901234567902</v>
      </c>
      <c r="H16" s="36">
        <v>1</v>
      </c>
      <c r="I16" s="19">
        <v>100</v>
      </c>
      <c r="J16" s="37">
        <v>1</v>
      </c>
      <c r="K16" s="106">
        <v>4.5267489711934159</v>
      </c>
      <c r="L16" s="38">
        <v>0</v>
      </c>
      <c r="M16" s="6">
        <v>171.81</v>
      </c>
      <c r="N16" s="72" t="s">
        <v>242</v>
      </c>
      <c r="O16" s="39">
        <v>6</v>
      </c>
      <c r="P16" s="40">
        <v>36</v>
      </c>
      <c r="Q16" s="41">
        <v>1</v>
      </c>
      <c r="R16" s="42">
        <v>2</v>
      </c>
      <c r="S16" s="43">
        <v>4</v>
      </c>
      <c r="T16" s="44">
        <v>1</v>
      </c>
      <c r="U16" s="66">
        <v>1</v>
      </c>
      <c r="V16" s="45">
        <v>1</v>
      </c>
      <c r="W16" s="96">
        <v>6</v>
      </c>
      <c r="X16" s="97">
        <v>7</v>
      </c>
      <c r="Y16" s="98">
        <v>1</v>
      </c>
    </row>
    <row r="17" spans="1:25" ht="14.25" customHeight="1" x14ac:dyDescent="0.2">
      <c r="A17" s="113" t="s">
        <v>190</v>
      </c>
      <c r="B17" s="4">
        <v>1056</v>
      </c>
      <c r="C17" s="10">
        <f t="shared" si="0"/>
        <v>6</v>
      </c>
      <c r="D17" s="33">
        <v>15</v>
      </c>
      <c r="E17" s="34">
        <v>8</v>
      </c>
      <c r="F17" s="35">
        <v>0</v>
      </c>
      <c r="G17" s="62">
        <v>32.884469696969695</v>
      </c>
      <c r="H17" s="36">
        <v>1</v>
      </c>
      <c r="I17" s="19">
        <v>100</v>
      </c>
      <c r="J17" s="37">
        <v>1</v>
      </c>
      <c r="K17" s="106">
        <v>6.2973484848484844</v>
      </c>
      <c r="L17" s="38">
        <v>0</v>
      </c>
      <c r="M17" s="6">
        <v>79.55</v>
      </c>
      <c r="N17" s="72">
        <v>1</v>
      </c>
      <c r="O17" s="39">
        <v>9</v>
      </c>
      <c r="P17" s="40">
        <v>5</v>
      </c>
      <c r="Q17" s="41">
        <v>0</v>
      </c>
      <c r="R17" s="42">
        <v>2</v>
      </c>
      <c r="S17" s="43">
        <v>2</v>
      </c>
      <c r="T17" s="44">
        <v>1</v>
      </c>
      <c r="U17" s="66">
        <v>1</v>
      </c>
      <c r="V17" s="45">
        <v>1</v>
      </c>
      <c r="W17" s="96">
        <v>20</v>
      </c>
      <c r="X17" s="97">
        <v>0</v>
      </c>
      <c r="Y17" s="98">
        <v>0</v>
      </c>
    </row>
    <row r="18" spans="1:25" ht="14.25" customHeight="1" x14ac:dyDescent="0.2">
      <c r="A18" s="113" t="s">
        <v>189</v>
      </c>
      <c r="B18" s="4">
        <v>705</v>
      </c>
      <c r="C18" s="10">
        <f>F18+H18+J18+L18+Q18+T18+U18+V18+Y18</f>
        <v>8</v>
      </c>
      <c r="D18" s="33">
        <v>5</v>
      </c>
      <c r="E18" s="34">
        <v>8</v>
      </c>
      <c r="F18" s="35">
        <v>1</v>
      </c>
      <c r="G18" s="62">
        <v>38.198581560283685</v>
      </c>
      <c r="H18" s="36">
        <v>1</v>
      </c>
      <c r="I18" s="19">
        <v>100</v>
      </c>
      <c r="J18" s="37">
        <v>1</v>
      </c>
      <c r="K18" s="106">
        <v>2.3404255319148937</v>
      </c>
      <c r="L18" s="38">
        <v>0</v>
      </c>
      <c r="M18" s="6">
        <v>51.06</v>
      </c>
      <c r="N18" s="72" t="s">
        <v>242</v>
      </c>
      <c r="O18" s="39">
        <v>6</v>
      </c>
      <c r="P18" s="40">
        <v>10</v>
      </c>
      <c r="Q18" s="41">
        <v>1</v>
      </c>
      <c r="R18" s="42">
        <v>2</v>
      </c>
      <c r="S18" s="43">
        <v>2</v>
      </c>
      <c r="T18" s="44">
        <v>1</v>
      </c>
      <c r="U18" s="66">
        <v>1</v>
      </c>
      <c r="V18" s="45">
        <v>1</v>
      </c>
      <c r="W18" s="96">
        <v>6</v>
      </c>
      <c r="X18" s="97">
        <v>16</v>
      </c>
      <c r="Y18" s="98">
        <v>1</v>
      </c>
    </row>
    <row r="19" spans="1:25" ht="14.25" customHeight="1" x14ac:dyDescent="0.2">
      <c r="A19" s="113" t="s">
        <v>188</v>
      </c>
      <c r="B19" s="4">
        <v>986</v>
      </c>
      <c r="C19" s="10">
        <f t="shared" ref="C19:C54" si="1">F19+H19+J19+L19+Q19+T19+U19+V19+Y19</f>
        <v>4</v>
      </c>
      <c r="D19" s="33">
        <v>5</v>
      </c>
      <c r="E19" s="34">
        <v>2</v>
      </c>
      <c r="F19" s="35">
        <v>0</v>
      </c>
      <c r="G19" s="62">
        <v>20.28397565922921</v>
      </c>
      <c r="H19" s="36">
        <v>0</v>
      </c>
      <c r="I19" s="19">
        <v>100</v>
      </c>
      <c r="J19" s="37">
        <v>1</v>
      </c>
      <c r="K19" s="106">
        <v>4.5638945233265718</v>
      </c>
      <c r="L19" s="38">
        <v>0</v>
      </c>
      <c r="M19" s="6">
        <v>54.77</v>
      </c>
      <c r="N19" s="72" t="s">
        <v>242</v>
      </c>
      <c r="O19" s="39">
        <v>6</v>
      </c>
      <c r="P19" s="40">
        <v>10</v>
      </c>
      <c r="Q19" s="41">
        <v>1</v>
      </c>
      <c r="R19" s="42">
        <v>2</v>
      </c>
      <c r="S19" s="43">
        <v>1</v>
      </c>
      <c r="T19" s="44">
        <v>0</v>
      </c>
      <c r="U19" s="66">
        <v>1</v>
      </c>
      <c r="V19" s="45">
        <v>1</v>
      </c>
      <c r="W19" s="96">
        <v>6</v>
      </c>
      <c r="X19" s="97">
        <v>0</v>
      </c>
      <c r="Y19" s="98">
        <v>0</v>
      </c>
    </row>
    <row r="20" spans="1:25" ht="14.25" customHeight="1" x14ac:dyDescent="0.2">
      <c r="A20" s="113" t="s">
        <v>214</v>
      </c>
      <c r="B20" s="4">
        <v>116</v>
      </c>
      <c r="C20" s="10">
        <f t="shared" si="1"/>
        <v>7</v>
      </c>
      <c r="D20" s="33">
        <v>4</v>
      </c>
      <c r="E20" s="34">
        <v>2</v>
      </c>
      <c r="F20" s="35">
        <v>0</v>
      </c>
      <c r="G20" s="62">
        <v>39.525862068965516</v>
      </c>
      <c r="H20" s="36">
        <v>1</v>
      </c>
      <c r="I20" s="19">
        <v>100</v>
      </c>
      <c r="J20" s="37">
        <v>1</v>
      </c>
      <c r="K20" s="106">
        <v>9.9137931034482758</v>
      </c>
      <c r="L20" s="38">
        <v>1</v>
      </c>
      <c r="M20" s="6">
        <v>241.38</v>
      </c>
      <c r="N20" s="72" t="s">
        <v>242</v>
      </c>
      <c r="O20" s="39">
        <v>4</v>
      </c>
      <c r="P20" s="40">
        <v>4</v>
      </c>
      <c r="Q20" s="41">
        <v>1</v>
      </c>
      <c r="R20" s="42">
        <v>1</v>
      </c>
      <c r="S20" s="43">
        <v>1</v>
      </c>
      <c r="T20" s="44">
        <v>1</v>
      </c>
      <c r="U20" s="66">
        <v>1</v>
      </c>
      <c r="V20" s="45">
        <v>1</v>
      </c>
      <c r="W20" s="96">
        <v>4</v>
      </c>
      <c r="X20" s="97">
        <v>0</v>
      </c>
      <c r="Y20" s="98">
        <v>0</v>
      </c>
    </row>
    <row r="21" spans="1:25" ht="14.25" customHeight="1" x14ac:dyDescent="0.2">
      <c r="A21" s="113" t="s">
        <v>187</v>
      </c>
      <c r="B21" s="4">
        <v>336</v>
      </c>
      <c r="C21" s="10">
        <f t="shared" si="1"/>
        <v>6</v>
      </c>
      <c r="D21" s="33">
        <v>4</v>
      </c>
      <c r="E21" s="34">
        <v>5</v>
      </c>
      <c r="F21" s="35">
        <v>1</v>
      </c>
      <c r="G21" s="62">
        <v>38.526785714285715</v>
      </c>
      <c r="H21" s="36">
        <v>1</v>
      </c>
      <c r="I21" s="19">
        <v>100</v>
      </c>
      <c r="J21" s="37">
        <v>1</v>
      </c>
      <c r="K21" s="106">
        <v>9.8214285714285712</v>
      </c>
      <c r="L21" s="38">
        <v>1</v>
      </c>
      <c r="M21" s="6">
        <v>68.45</v>
      </c>
      <c r="N21" s="72" t="s">
        <v>242</v>
      </c>
      <c r="O21" s="39">
        <v>4</v>
      </c>
      <c r="P21" s="40">
        <v>3</v>
      </c>
      <c r="Q21" s="41">
        <v>0</v>
      </c>
      <c r="R21" s="42">
        <v>1</v>
      </c>
      <c r="S21" s="43">
        <v>0</v>
      </c>
      <c r="T21" s="44">
        <v>0</v>
      </c>
      <c r="U21" s="66">
        <v>1</v>
      </c>
      <c r="V21" s="45">
        <v>1</v>
      </c>
      <c r="W21" s="96">
        <v>4</v>
      </c>
      <c r="X21" s="97">
        <v>0</v>
      </c>
      <c r="Y21" s="98">
        <v>0</v>
      </c>
    </row>
    <row r="22" spans="1:25" ht="14.25" customHeight="1" x14ac:dyDescent="0.2">
      <c r="A22" s="113" t="s">
        <v>186</v>
      </c>
      <c r="B22" s="4">
        <v>718</v>
      </c>
      <c r="C22" s="10">
        <f t="shared" si="1"/>
        <v>5</v>
      </c>
      <c r="D22" s="33">
        <v>5</v>
      </c>
      <c r="E22" s="34">
        <v>3</v>
      </c>
      <c r="F22" s="35">
        <v>0</v>
      </c>
      <c r="G22" s="62">
        <v>20.891364902506965</v>
      </c>
      <c r="H22" s="36">
        <v>0</v>
      </c>
      <c r="I22" s="19">
        <v>100</v>
      </c>
      <c r="J22" s="37">
        <v>1</v>
      </c>
      <c r="K22" s="106">
        <v>4.5264623955431755</v>
      </c>
      <c r="L22" s="38">
        <v>0</v>
      </c>
      <c r="M22" s="6">
        <v>82.17</v>
      </c>
      <c r="N22" s="72" t="s">
        <v>242</v>
      </c>
      <c r="O22" s="39">
        <v>6</v>
      </c>
      <c r="P22" s="40">
        <v>20</v>
      </c>
      <c r="Q22" s="41">
        <v>1</v>
      </c>
      <c r="R22" s="42">
        <v>2</v>
      </c>
      <c r="S22" s="43">
        <v>2</v>
      </c>
      <c r="T22" s="44">
        <v>1</v>
      </c>
      <c r="U22" s="66">
        <v>1</v>
      </c>
      <c r="V22" s="45">
        <v>1</v>
      </c>
      <c r="W22" s="96">
        <v>6</v>
      </c>
      <c r="X22" s="97">
        <v>1</v>
      </c>
      <c r="Y22" s="98">
        <v>0</v>
      </c>
    </row>
    <row r="23" spans="1:25" ht="14.25" customHeight="1" x14ac:dyDescent="0.2">
      <c r="A23" s="113" t="s">
        <v>185</v>
      </c>
      <c r="B23" s="4">
        <v>944</v>
      </c>
      <c r="C23" s="10">
        <f t="shared" si="1"/>
        <v>4</v>
      </c>
      <c r="D23" s="33">
        <v>5</v>
      </c>
      <c r="E23" s="34">
        <v>5</v>
      </c>
      <c r="F23" s="35">
        <v>1</v>
      </c>
      <c r="G23" s="62">
        <v>3.1790254237288136</v>
      </c>
      <c r="H23" s="36">
        <v>0</v>
      </c>
      <c r="I23" s="19">
        <v>100</v>
      </c>
      <c r="J23" s="37">
        <v>1</v>
      </c>
      <c r="K23" s="106">
        <v>5.8792372881355934</v>
      </c>
      <c r="L23" s="38">
        <v>0</v>
      </c>
      <c r="M23" s="6">
        <v>33.9</v>
      </c>
      <c r="N23" s="72" t="s">
        <v>242</v>
      </c>
      <c r="O23" s="39">
        <v>6</v>
      </c>
      <c r="P23" s="40">
        <v>4</v>
      </c>
      <c r="Q23" s="41">
        <v>0</v>
      </c>
      <c r="R23" s="42">
        <v>2</v>
      </c>
      <c r="S23" s="43">
        <v>1</v>
      </c>
      <c r="T23" s="44">
        <v>0</v>
      </c>
      <c r="U23" s="66">
        <v>1</v>
      </c>
      <c r="V23" s="45">
        <v>1</v>
      </c>
      <c r="W23" s="96">
        <v>6</v>
      </c>
      <c r="X23" s="97">
        <v>0</v>
      </c>
      <c r="Y23" s="98">
        <v>0</v>
      </c>
    </row>
    <row r="24" spans="1:25" ht="14.25" customHeight="1" x14ac:dyDescent="0.2">
      <c r="A24" s="113" t="s">
        <v>184</v>
      </c>
      <c r="B24" s="4">
        <v>552</v>
      </c>
      <c r="C24" s="10">
        <f t="shared" si="1"/>
        <v>5</v>
      </c>
      <c r="D24" s="33">
        <v>5</v>
      </c>
      <c r="E24" s="34">
        <v>2</v>
      </c>
      <c r="F24" s="35">
        <v>0</v>
      </c>
      <c r="G24" s="62">
        <v>15.052536231884059</v>
      </c>
      <c r="H24" s="36">
        <v>0</v>
      </c>
      <c r="I24" s="19">
        <v>100</v>
      </c>
      <c r="J24" s="37">
        <v>1</v>
      </c>
      <c r="K24" s="106">
        <v>3.3514492753623193</v>
      </c>
      <c r="L24" s="38">
        <v>0</v>
      </c>
      <c r="M24" s="6">
        <v>144.93</v>
      </c>
      <c r="N24" s="72" t="s">
        <v>242</v>
      </c>
      <c r="O24" s="39">
        <v>6</v>
      </c>
      <c r="P24" s="40">
        <v>9</v>
      </c>
      <c r="Q24" s="41">
        <v>1</v>
      </c>
      <c r="R24" s="42">
        <v>2</v>
      </c>
      <c r="S24" s="43">
        <v>2</v>
      </c>
      <c r="T24" s="44">
        <v>1</v>
      </c>
      <c r="U24" s="66">
        <v>1</v>
      </c>
      <c r="V24" s="45">
        <v>1</v>
      </c>
      <c r="W24" s="96">
        <v>6</v>
      </c>
      <c r="X24" s="97">
        <v>0</v>
      </c>
      <c r="Y24" s="98">
        <v>0</v>
      </c>
    </row>
    <row r="25" spans="1:25" ht="14.25" customHeight="1" x14ac:dyDescent="0.2">
      <c r="A25" s="113" t="s">
        <v>183</v>
      </c>
      <c r="B25" s="4">
        <v>502</v>
      </c>
      <c r="C25" s="10">
        <f t="shared" si="1"/>
        <v>5</v>
      </c>
      <c r="D25" s="33">
        <v>5</v>
      </c>
      <c r="E25" s="34">
        <v>3</v>
      </c>
      <c r="F25" s="35">
        <v>0</v>
      </c>
      <c r="G25" s="62">
        <v>24.185258964143426</v>
      </c>
      <c r="H25" s="36">
        <v>0</v>
      </c>
      <c r="I25" s="19">
        <v>100</v>
      </c>
      <c r="J25" s="37">
        <v>1</v>
      </c>
      <c r="K25" s="106">
        <v>4.8804780876494025</v>
      </c>
      <c r="L25" s="38">
        <v>0</v>
      </c>
      <c r="M25" s="6">
        <v>193.23</v>
      </c>
      <c r="N25" s="72" t="s">
        <v>242</v>
      </c>
      <c r="O25" s="39">
        <v>6</v>
      </c>
      <c r="P25" s="40">
        <v>14</v>
      </c>
      <c r="Q25" s="41">
        <v>1</v>
      </c>
      <c r="R25" s="42">
        <v>2</v>
      </c>
      <c r="S25" s="43">
        <v>4</v>
      </c>
      <c r="T25" s="44">
        <v>1</v>
      </c>
      <c r="U25" s="66">
        <v>1</v>
      </c>
      <c r="V25" s="45">
        <v>1</v>
      </c>
      <c r="W25" s="96">
        <v>6</v>
      </c>
      <c r="X25" s="97">
        <v>0</v>
      </c>
      <c r="Y25" s="98">
        <v>0</v>
      </c>
    </row>
    <row r="26" spans="1:25" ht="14.25" customHeight="1" x14ac:dyDescent="0.2">
      <c r="A26" s="113" t="s">
        <v>182</v>
      </c>
      <c r="B26" s="4">
        <v>284</v>
      </c>
      <c r="C26" s="10">
        <f t="shared" si="1"/>
        <v>6</v>
      </c>
      <c r="D26" s="33">
        <v>4</v>
      </c>
      <c r="E26" s="34">
        <v>3</v>
      </c>
      <c r="F26" s="35">
        <v>0</v>
      </c>
      <c r="G26" s="62">
        <v>22.503521126760564</v>
      </c>
      <c r="H26" s="36">
        <v>0</v>
      </c>
      <c r="I26" s="19">
        <v>100</v>
      </c>
      <c r="J26" s="37">
        <v>1</v>
      </c>
      <c r="K26" s="106">
        <v>22.359154929577464</v>
      </c>
      <c r="L26" s="38">
        <v>1</v>
      </c>
      <c r="M26" s="6">
        <v>190.14</v>
      </c>
      <c r="N26" s="72" t="s">
        <v>242</v>
      </c>
      <c r="O26" s="39">
        <v>4</v>
      </c>
      <c r="P26" s="40">
        <v>12</v>
      </c>
      <c r="Q26" s="41">
        <v>1</v>
      </c>
      <c r="R26" s="42">
        <v>1</v>
      </c>
      <c r="S26" s="43">
        <v>1</v>
      </c>
      <c r="T26" s="44">
        <v>1</v>
      </c>
      <c r="U26" s="66">
        <v>1</v>
      </c>
      <c r="V26" s="45">
        <v>1</v>
      </c>
      <c r="W26" s="96">
        <v>4</v>
      </c>
      <c r="X26" s="97">
        <v>0</v>
      </c>
      <c r="Y26" s="98">
        <v>0</v>
      </c>
    </row>
    <row r="27" spans="1:25" ht="14.25" customHeight="1" x14ac:dyDescent="0.2">
      <c r="A27" s="113" t="s">
        <v>181</v>
      </c>
      <c r="B27" s="4">
        <v>228</v>
      </c>
      <c r="C27" s="10">
        <f t="shared" si="1"/>
        <v>6</v>
      </c>
      <c r="D27" s="33">
        <v>4</v>
      </c>
      <c r="E27" s="34">
        <v>2</v>
      </c>
      <c r="F27" s="35">
        <v>0</v>
      </c>
      <c r="G27" s="62">
        <v>36.05263157894737</v>
      </c>
      <c r="H27" s="36">
        <v>1</v>
      </c>
      <c r="I27" s="19">
        <v>100</v>
      </c>
      <c r="J27" s="37">
        <v>1</v>
      </c>
      <c r="K27" s="106">
        <v>25.438596491228072</v>
      </c>
      <c r="L27" s="38">
        <v>1</v>
      </c>
      <c r="M27" s="6">
        <v>219.3</v>
      </c>
      <c r="N27" s="72" t="s">
        <v>242</v>
      </c>
      <c r="O27" s="39">
        <v>4</v>
      </c>
      <c r="P27" s="40">
        <v>6</v>
      </c>
      <c r="Q27" s="41">
        <v>1</v>
      </c>
      <c r="R27" s="42">
        <v>1</v>
      </c>
      <c r="S27" s="43">
        <v>0</v>
      </c>
      <c r="T27" s="44">
        <v>0</v>
      </c>
      <c r="U27" s="66">
        <v>1</v>
      </c>
      <c r="V27" s="45">
        <v>1</v>
      </c>
      <c r="W27" s="96">
        <v>4</v>
      </c>
      <c r="X27" s="97">
        <v>0</v>
      </c>
      <c r="Y27" s="98">
        <v>0</v>
      </c>
    </row>
    <row r="28" spans="1:25" ht="14.25" customHeight="1" x14ac:dyDescent="0.2">
      <c r="A28" s="113" t="s">
        <v>180</v>
      </c>
      <c r="B28" s="4">
        <v>242</v>
      </c>
      <c r="C28" s="10">
        <f t="shared" si="1"/>
        <v>6</v>
      </c>
      <c r="D28" s="33">
        <v>4</v>
      </c>
      <c r="E28" s="34">
        <v>1</v>
      </c>
      <c r="F28" s="35">
        <v>0</v>
      </c>
      <c r="G28" s="62">
        <v>33.826446280991739</v>
      </c>
      <c r="H28" s="36">
        <v>1</v>
      </c>
      <c r="I28" s="19">
        <v>100</v>
      </c>
      <c r="J28" s="37">
        <v>1</v>
      </c>
      <c r="K28" s="106">
        <v>7.8512396694214877</v>
      </c>
      <c r="L28" s="38">
        <v>1</v>
      </c>
      <c r="M28" s="6">
        <v>57.85</v>
      </c>
      <c r="N28" s="72" t="s">
        <v>242</v>
      </c>
      <c r="O28" s="39">
        <v>4</v>
      </c>
      <c r="P28" s="40">
        <v>1</v>
      </c>
      <c r="Q28" s="41">
        <v>0</v>
      </c>
      <c r="R28" s="42">
        <v>1</v>
      </c>
      <c r="S28" s="43">
        <v>1</v>
      </c>
      <c r="T28" s="44">
        <v>1</v>
      </c>
      <c r="U28" s="66">
        <v>1</v>
      </c>
      <c r="V28" s="45">
        <v>1</v>
      </c>
      <c r="W28" s="96">
        <v>4</v>
      </c>
      <c r="X28" s="97">
        <v>0</v>
      </c>
      <c r="Y28" s="98">
        <v>0</v>
      </c>
    </row>
    <row r="29" spans="1:25" ht="14.25" customHeight="1" x14ac:dyDescent="0.2">
      <c r="A29" s="113" t="s">
        <v>179</v>
      </c>
      <c r="B29" s="4">
        <v>167</v>
      </c>
      <c r="C29" s="10">
        <f t="shared" si="1"/>
        <v>6</v>
      </c>
      <c r="D29" s="33">
        <v>4</v>
      </c>
      <c r="E29" s="34">
        <v>4</v>
      </c>
      <c r="F29" s="35">
        <v>1</v>
      </c>
      <c r="G29" s="62">
        <v>41.91616766467066</v>
      </c>
      <c r="H29" s="36">
        <v>1</v>
      </c>
      <c r="I29" s="19">
        <v>100</v>
      </c>
      <c r="J29" s="37">
        <v>1</v>
      </c>
      <c r="K29" s="106">
        <v>4.4910179640718564</v>
      </c>
      <c r="L29" s="38">
        <v>0</v>
      </c>
      <c r="M29" s="6">
        <v>119.76</v>
      </c>
      <c r="N29" s="72" t="s">
        <v>242</v>
      </c>
      <c r="O29" s="39">
        <v>4</v>
      </c>
      <c r="P29" s="40">
        <v>2</v>
      </c>
      <c r="Q29" s="41">
        <v>0</v>
      </c>
      <c r="R29" s="42">
        <v>1</v>
      </c>
      <c r="S29" s="43">
        <v>1</v>
      </c>
      <c r="T29" s="44">
        <v>1</v>
      </c>
      <c r="U29" s="66">
        <v>1</v>
      </c>
      <c r="V29" s="45">
        <v>1</v>
      </c>
      <c r="W29" s="96">
        <v>4</v>
      </c>
      <c r="X29" s="97">
        <v>0</v>
      </c>
      <c r="Y29" s="98">
        <v>0</v>
      </c>
    </row>
    <row r="30" spans="1:25" ht="14.25" customHeight="1" x14ac:dyDescent="0.2">
      <c r="A30" s="113" t="s">
        <v>178</v>
      </c>
      <c r="B30" s="4">
        <v>558</v>
      </c>
      <c r="C30" s="10">
        <f t="shared" si="1"/>
        <v>7</v>
      </c>
      <c r="D30" s="33">
        <v>5</v>
      </c>
      <c r="E30" s="34">
        <v>8</v>
      </c>
      <c r="F30" s="35">
        <v>1</v>
      </c>
      <c r="G30" s="62">
        <v>31.842293906810035</v>
      </c>
      <c r="H30" s="36">
        <v>1</v>
      </c>
      <c r="I30" s="19">
        <v>100</v>
      </c>
      <c r="J30" s="37">
        <v>1</v>
      </c>
      <c r="K30" s="106">
        <v>7.2580645161290329</v>
      </c>
      <c r="L30" s="38">
        <v>1</v>
      </c>
      <c r="M30" s="6">
        <v>125.45</v>
      </c>
      <c r="N30" s="72" t="s">
        <v>242</v>
      </c>
      <c r="O30" s="39">
        <v>6</v>
      </c>
      <c r="P30" s="40">
        <v>6</v>
      </c>
      <c r="Q30" s="41">
        <v>1</v>
      </c>
      <c r="R30" s="42">
        <v>2</v>
      </c>
      <c r="S30" s="43">
        <v>1</v>
      </c>
      <c r="T30" s="44">
        <v>0</v>
      </c>
      <c r="U30" s="66">
        <v>1</v>
      </c>
      <c r="V30" s="45">
        <v>1</v>
      </c>
      <c r="W30" s="96">
        <v>6</v>
      </c>
      <c r="X30" s="97">
        <v>0</v>
      </c>
      <c r="Y30" s="98">
        <v>0</v>
      </c>
    </row>
    <row r="31" spans="1:25" ht="14.25" customHeight="1" x14ac:dyDescent="0.2">
      <c r="A31" s="113" t="s">
        <v>215</v>
      </c>
      <c r="B31" s="4">
        <v>664</v>
      </c>
      <c r="C31" s="10">
        <f t="shared" si="1"/>
        <v>6</v>
      </c>
      <c r="D31" s="33">
        <v>5</v>
      </c>
      <c r="E31" s="34">
        <v>6</v>
      </c>
      <c r="F31" s="35">
        <v>1</v>
      </c>
      <c r="G31" s="62">
        <v>10.543674698795181</v>
      </c>
      <c r="H31" s="36">
        <v>0</v>
      </c>
      <c r="I31" s="19">
        <v>100</v>
      </c>
      <c r="J31" s="37">
        <v>1</v>
      </c>
      <c r="K31" s="106">
        <v>1.957831325301205</v>
      </c>
      <c r="L31" s="38">
        <v>0</v>
      </c>
      <c r="M31" s="6">
        <v>58.73</v>
      </c>
      <c r="N31" s="72" t="s">
        <v>242</v>
      </c>
      <c r="O31" s="39">
        <v>6</v>
      </c>
      <c r="P31" s="40">
        <v>9</v>
      </c>
      <c r="Q31" s="41">
        <v>1</v>
      </c>
      <c r="R31" s="42">
        <v>2</v>
      </c>
      <c r="S31" s="43">
        <v>4</v>
      </c>
      <c r="T31" s="44">
        <v>1</v>
      </c>
      <c r="U31" s="66">
        <v>1</v>
      </c>
      <c r="V31" s="45">
        <v>1</v>
      </c>
      <c r="W31" s="96">
        <v>6</v>
      </c>
      <c r="X31" s="97">
        <v>0</v>
      </c>
      <c r="Y31" s="98">
        <v>0</v>
      </c>
    </row>
    <row r="32" spans="1:25" ht="14.25" customHeight="1" x14ac:dyDescent="0.2">
      <c r="A32" s="113" t="s">
        <v>177</v>
      </c>
      <c r="B32" s="4">
        <v>374</v>
      </c>
      <c r="C32" s="10">
        <f t="shared" si="1"/>
        <v>5</v>
      </c>
      <c r="D32" s="33">
        <v>4</v>
      </c>
      <c r="E32" s="34">
        <v>3</v>
      </c>
      <c r="F32" s="35">
        <v>0</v>
      </c>
      <c r="G32" s="62">
        <v>19.938502673796791</v>
      </c>
      <c r="H32" s="36">
        <v>0</v>
      </c>
      <c r="I32" s="19">
        <v>100</v>
      </c>
      <c r="J32" s="37">
        <v>1</v>
      </c>
      <c r="K32" s="106">
        <v>5.8823529411764701</v>
      </c>
      <c r="L32" s="38">
        <v>0</v>
      </c>
      <c r="M32" s="6">
        <v>96.26</v>
      </c>
      <c r="N32" s="72" t="s">
        <v>242</v>
      </c>
      <c r="O32" s="39">
        <v>4</v>
      </c>
      <c r="P32" s="40">
        <v>11</v>
      </c>
      <c r="Q32" s="41">
        <v>1</v>
      </c>
      <c r="R32" s="42">
        <v>1</v>
      </c>
      <c r="S32" s="43">
        <v>2</v>
      </c>
      <c r="T32" s="44">
        <v>1</v>
      </c>
      <c r="U32" s="66">
        <v>1</v>
      </c>
      <c r="V32" s="45">
        <v>1</v>
      </c>
      <c r="W32" s="96">
        <v>4</v>
      </c>
      <c r="X32" s="97">
        <v>0</v>
      </c>
      <c r="Y32" s="98">
        <v>0</v>
      </c>
    </row>
    <row r="33" spans="1:25" ht="14.25" customHeight="1" x14ac:dyDescent="0.2">
      <c r="A33" s="113" t="s">
        <v>176</v>
      </c>
      <c r="B33" s="4">
        <v>499</v>
      </c>
      <c r="C33" s="10">
        <f t="shared" si="1"/>
        <v>5</v>
      </c>
      <c r="D33" s="33">
        <v>4</v>
      </c>
      <c r="E33" s="34">
        <v>1</v>
      </c>
      <c r="F33" s="35">
        <v>0</v>
      </c>
      <c r="G33" s="62">
        <v>14.180360721442886</v>
      </c>
      <c r="H33" s="36">
        <v>0</v>
      </c>
      <c r="I33" s="19">
        <v>100</v>
      </c>
      <c r="J33" s="37">
        <v>1</v>
      </c>
      <c r="K33" s="106">
        <v>4.7094188376753507</v>
      </c>
      <c r="L33" s="38">
        <v>0</v>
      </c>
      <c r="M33" s="6">
        <v>154.31</v>
      </c>
      <c r="N33" s="72" t="s">
        <v>242</v>
      </c>
      <c r="O33" s="39">
        <v>4</v>
      </c>
      <c r="P33" s="40">
        <v>16</v>
      </c>
      <c r="Q33" s="41">
        <v>1</v>
      </c>
      <c r="R33" s="42">
        <v>1</v>
      </c>
      <c r="S33" s="43">
        <v>1</v>
      </c>
      <c r="T33" s="44">
        <v>1</v>
      </c>
      <c r="U33" s="66">
        <v>1</v>
      </c>
      <c r="V33" s="45">
        <v>1</v>
      </c>
      <c r="W33" s="96">
        <v>4</v>
      </c>
      <c r="X33" s="97">
        <v>0</v>
      </c>
      <c r="Y33" s="98">
        <v>0</v>
      </c>
    </row>
    <row r="34" spans="1:25" ht="14.25" customHeight="1" x14ac:dyDescent="0.2">
      <c r="A34" s="113" t="s">
        <v>175</v>
      </c>
      <c r="B34" s="4">
        <v>387</v>
      </c>
      <c r="C34" s="10">
        <f t="shared" si="1"/>
        <v>7</v>
      </c>
      <c r="D34" s="33">
        <v>4</v>
      </c>
      <c r="E34" s="34">
        <v>17</v>
      </c>
      <c r="F34" s="35">
        <v>1</v>
      </c>
      <c r="G34" s="62">
        <v>25.586563307493542</v>
      </c>
      <c r="H34" s="36">
        <v>0</v>
      </c>
      <c r="I34" s="19">
        <v>100</v>
      </c>
      <c r="J34" s="37">
        <v>1</v>
      </c>
      <c r="K34" s="106">
        <v>15.891472868217054</v>
      </c>
      <c r="L34" s="38">
        <v>1</v>
      </c>
      <c r="M34" s="6">
        <v>77.52</v>
      </c>
      <c r="N34" s="72" t="s">
        <v>242</v>
      </c>
      <c r="O34" s="39">
        <v>4</v>
      </c>
      <c r="P34" s="40">
        <v>12</v>
      </c>
      <c r="Q34" s="41">
        <v>1</v>
      </c>
      <c r="R34" s="42">
        <v>1</v>
      </c>
      <c r="S34" s="43">
        <v>1</v>
      </c>
      <c r="T34" s="44">
        <v>1</v>
      </c>
      <c r="U34" s="66">
        <v>1</v>
      </c>
      <c r="V34" s="45">
        <v>1</v>
      </c>
      <c r="W34" s="96">
        <v>4</v>
      </c>
      <c r="X34" s="97">
        <v>0</v>
      </c>
      <c r="Y34" s="98">
        <v>0</v>
      </c>
    </row>
    <row r="35" spans="1:25" ht="14.25" customHeight="1" x14ac:dyDescent="0.2">
      <c r="A35" s="113" t="s">
        <v>174</v>
      </c>
      <c r="B35" s="4">
        <v>865</v>
      </c>
      <c r="C35" s="10">
        <f t="shared" si="1"/>
        <v>6</v>
      </c>
      <c r="D35" s="33">
        <v>5</v>
      </c>
      <c r="E35" s="34">
        <v>4</v>
      </c>
      <c r="F35" s="35">
        <v>0</v>
      </c>
      <c r="G35" s="62">
        <v>11.561849710982658</v>
      </c>
      <c r="H35" s="36">
        <v>0</v>
      </c>
      <c r="I35" s="19">
        <v>100</v>
      </c>
      <c r="J35" s="37">
        <v>1</v>
      </c>
      <c r="K35" s="106">
        <v>25.317919075144506</v>
      </c>
      <c r="L35" s="38">
        <v>1</v>
      </c>
      <c r="M35" s="6">
        <v>69.36</v>
      </c>
      <c r="N35" s="72" t="s">
        <v>242</v>
      </c>
      <c r="O35" s="39">
        <v>6</v>
      </c>
      <c r="P35" s="40">
        <v>120</v>
      </c>
      <c r="Q35" s="41">
        <v>1</v>
      </c>
      <c r="R35" s="42">
        <v>2</v>
      </c>
      <c r="S35" s="43">
        <v>3</v>
      </c>
      <c r="T35" s="44">
        <v>1</v>
      </c>
      <c r="U35" s="66">
        <v>1</v>
      </c>
      <c r="V35" s="45">
        <v>1</v>
      </c>
      <c r="W35" s="96">
        <v>6</v>
      </c>
      <c r="X35" s="97">
        <v>0</v>
      </c>
      <c r="Y35" s="98">
        <v>0</v>
      </c>
    </row>
    <row r="36" spans="1:25" ht="14.25" customHeight="1" x14ac:dyDescent="0.2">
      <c r="A36" s="113" t="s">
        <v>173</v>
      </c>
      <c r="B36" s="4">
        <v>375</v>
      </c>
      <c r="C36" s="10">
        <f t="shared" si="1"/>
        <v>4</v>
      </c>
      <c r="D36" s="33">
        <v>4</v>
      </c>
      <c r="E36" s="34">
        <v>2</v>
      </c>
      <c r="F36" s="35">
        <v>0</v>
      </c>
      <c r="G36" s="62">
        <v>40.021333333333331</v>
      </c>
      <c r="H36" s="36">
        <v>1</v>
      </c>
      <c r="I36" s="19">
        <v>100</v>
      </c>
      <c r="J36" s="37">
        <v>1</v>
      </c>
      <c r="K36" s="106">
        <v>5.4666666666666668</v>
      </c>
      <c r="L36" s="38">
        <v>0</v>
      </c>
      <c r="M36" s="6">
        <v>80</v>
      </c>
      <c r="N36" s="72" t="s">
        <v>242</v>
      </c>
      <c r="O36" s="39">
        <v>4</v>
      </c>
      <c r="P36" s="40">
        <v>0</v>
      </c>
      <c r="Q36" s="41">
        <v>0</v>
      </c>
      <c r="R36" s="42">
        <v>1</v>
      </c>
      <c r="S36" s="43">
        <v>0</v>
      </c>
      <c r="T36" s="44">
        <v>0</v>
      </c>
      <c r="U36" s="66">
        <v>1</v>
      </c>
      <c r="V36" s="45">
        <v>1</v>
      </c>
      <c r="W36" s="96">
        <v>4</v>
      </c>
      <c r="X36" s="97">
        <v>0</v>
      </c>
      <c r="Y36" s="98">
        <v>0</v>
      </c>
    </row>
    <row r="37" spans="1:25" ht="14.25" customHeight="1" x14ac:dyDescent="0.2">
      <c r="A37" s="113" t="s">
        <v>172</v>
      </c>
      <c r="B37" s="4">
        <v>450</v>
      </c>
      <c r="C37" s="10">
        <f t="shared" si="1"/>
        <v>4</v>
      </c>
      <c r="D37" s="33">
        <v>4</v>
      </c>
      <c r="E37" s="34">
        <v>2</v>
      </c>
      <c r="F37" s="35">
        <v>0</v>
      </c>
      <c r="G37" s="62">
        <v>22.222222222222221</v>
      </c>
      <c r="H37" s="36">
        <v>0</v>
      </c>
      <c r="I37" s="19">
        <v>100</v>
      </c>
      <c r="J37" s="37">
        <v>1</v>
      </c>
      <c r="K37" s="106">
        <v>4</v>
      </c>
      <c r="L37" s="38">
        <v>0</v>
      </c>
      <c r="M37" s="6">
        <v>133.33000000000001</v>
      </c>
      <c r="N37" s="72" t="s">
        <v>242</v>
      </c>
      <c r="O37" s="39">
        <v>4</v>
      </c>
      <c r="P37" s="40">
        <v>1</v>
      </c>
      <c r="Q37" s="41">
        <v>0</v>
      </c>
      <c r="R37" s="42">
        <v>1</v>
      </c>
      <c r="S37" s="43">
        <v>1</v>
      </c>
      <c r="T37" s="44">
        <v>1</v>
      </c>
      <c r="U37" s="66">
        <v>1</v>
      </c>
      <c r="V37" s="45">
        <v>1</v>
      </c>
      <c r="W37" s="96">
        <v>4</v>
      </c>
      <c r="X37" s="97">
        <v>0</v>
      </c>
      <c r="Y37" s="98">
        <v>0</v>
      </c>
    </row>
    <row r="38" spans="1:25" ht="14.25" customHeight="1" x14ac:dyDescent="0.2">
      <c r="A38" s="113" t="s">
        <v>171</v>
      </c>
      <c r="B38" s="4">
        <v>224</v>
      </c>
      <c r="C38" s="10">
        <f t="shared" si="1"/>
        <v>5</v>
      </c>
      <c r="D38" s="33">
        <v>4</v>
      </c>
      <c r="E38" s="34">
        <v>2</v>
      </c>
      <c r="F38" s="35">
        <v>0</v>
      </c>
      <c r="G38" s="62">
        <v>99.616071428571431</v>
      </c>
      <c r="H38" s="36">
        <v>1</v>
      </c>
      <c r="I38" s="19">
        <v>100</v>
      </c>
      <c r="J38" s="37">
        <v>1</v>
      </c>
      <c r="K38" s="106">
        <v>20.089285714285715</v>
      </c>
      <c r="L38" s="38">
        <v>1</v>
      </c>
      <c r="M38" s="6">
        <v>142.86000000000001</v>
      </c>
      <c r="N38" s="72" t="s">
        <v>242</v>
      </c>
      <c r="O38" s="39">
        <v>4</v>
      </c>
      <c r="P38" s="40">
        <v>2</v>
      </c>
      <c r="Q38" s="41">
        <v>0</v>
      </c>
      <c r="R38" s="42">
        <v>1</v>
      </c>
      <c r="S38" s="43">
        <v>0</v>
      </c>
      <c r="T38" s="44">
        <v>0</v>
      </c>
      <c r="U38" s="66">
        <v>1</v>
      </c>
      <c r="V38" s="45">
        <v>1</v>
      </c>
      <c r="W38" s="96">
        <v>4</v>
      </c>
      <c r="X38" s="97">
        <v>0</v>
      </c>
      <c r="Y38" s="98">
        <v>0</v>
      </c>
    </row>
    <row r="39" spans="1:25" ht="14.25" customHeight="1" x14ac:dyDescent="0.2">
      <c r="A39" s="113" t="s">
        <v>170</v>
      </c>
      <c r="B39" s="4">
        <v>906</v>
      </c>
      <c r="C39" s="10">
        <f t="shared" si="1"/>
        <v>3</v>
      </c>
      <c r="D39" s="33">
        <v>5</v>
      </c>
      <c r="E39" s="34">
        <v>1</v>
      </c>
      <c r="F39" s="35">
        <v>0</v>
      </c>
      <c r="G39" s="62">
        <v>5.5198675496688745</v>
      </c>
      <c r="H39" s="36">
        <v>0</v>
      </c>
      <c r="I39" s="19">
        <v>100</v>
      </c>
      <c r="J39" s="37">
        <v>1</v>
      </c>
      <c r="K39" s="106">
        <v>1.6556291390728477</v>
      </c>
      <c r="L39" s="38">
        <v>0</v>
      </c>
      <c r="M39" s="6">
        <v>22.08</v>
      </c>
      <c r="N39" s="72" t="s">
        <v>242</v>
      </c>
      <c r="O39" s="39">
        <v>6</v>
      </c>
      <c r="P39" s="40">
        <v>0</v>
      </c>
      <c r="Q39" s="41">
        <v>0</v>
      </c>
      <c r="R39" s="42">
        <v>2</v>
      </c>
      <c r="S39" s="43">
        <v>1</v>
      </c>
      <c r="T39" s="44">
        <v>0</v>
      </c>
      <c r="U39" s="66">
        <v>1</v>
      </c>
      <c r="V39" s="45">
        <v>1</v>
      </c>
      <c r="W39" s="96">
        <v>6</v>
      </c>
      <c r="X39" s="97">
        <v>0</v>
      </c>
      <c r="Y39" s="98">
        <v>0</v>
      </c>
    </row>
    <row r="40" spans="1:25" ht="14.25" customHeight="1" x14ac:dyDescent="0.2">
      <c r="A40" s="113" t="s">
        <v>169</v>
      </c>
      <c r="B40" s="4">
        <v>775</v>
      </c>
      <c r="C40" s="10">
        <f t="shared" si="1"/>
        <v>4</v>
      </c>
      <c r="D40" s="33">
        <v>5</v>
      </c>
      <c r="E40" s="34">
        <v>5</v>
      </c>
      <c r="F40" s="35">
        <v>1</v>
      </c>
      <c r="G40" s="62">
        <v>6.4567741935483873</v>
      </c>
      <c r="H40" s="36">
        <v>0</v>
      </c>
      <c r="I40" s="19">
        <v>100</v>
      </c>
      <c r="J40" s="37">
        <v>1</v>
      </c>
      <c r="K40" s="106">
        <v>2.5161290322580645</v>
      </c>
      <c r="L40" s="38">
        <v>0</v>
      </c>
      <c r="M40" s="6">
        <v>30.97</v>
      </c>
      <c r="N40" s="72" t="s">
        <v>242</v>
      </c>
      <c r="O40" s="39">
        <v>6</v>
      </c>
      <c r="P40" s="40">
        <v>3</v>
      </c>
      <c r="Q40" s="41">
        <v>0</v>
      </c>
      <c r="R40" s="42">
        <v>2</v>
      </c>
      <c r="S40" s="43">
        <v>1</v>
      </c>
      <c r="T40" s="44">
        <v>0</v>
      </c>
      <c r="U40" s="66">
        <v>1</v>
      </c>
      <c r="V40" s="45">
        <v>1</v>
      </c>
      <c r="W40" s="96">
        <v>6</v>
      </c>
      <c r="X40" s="97">
        <v>0</v>
      </c>
      <c r="Y40" s="98">
        <v>0</v>
      </c>
    </row>
    <row r="41" spans="1:25" ht="14.25" customHeight="1" x14ac:dyDescent="0.2">
      <c r="A41" s="113" t="s">
        <v>168</v>
      </c>
      <c r="B41" s="4">
        <v>1162</v>
      </c>
      <c r="C41" s="10">
        <f t="shared" ref="C41" si="2">F41+H41+J41+L41+N41+Q41+T41+U41+V41+Y41</f>
        <v>6</v>
      </c>
      <c r="D41" s="33">
        <v>15</v>
      </c>
      <c r="E41" s="34">
        <v>8</v>
      </c>
      <c r="F41" s="35">
        <v>0</v>
      </c>
      <c r="G41" s="62">
        <v>22.117900172117039</v>
      </c>
      <c r="H41" s="36">
        <v>0</v>
      </c>
      <c r="I41" s="19">
        <v>100</v>
      </c>
      <c r="J41" s="37">
        <v>1</v>
      </c>
      <c r="K41" s="106">
        <v>5.4216867469879517</v>
      </c>
      <c r="L41" s="38">
        <v>0</v>
      </c>
      <c r="M41" s="6">
        <v>77.45</v>
      </c>
      <c r="N41" s="72">
        <v>1</v>
      </c>
      <c r="O41" s="39">
        <v>9</v>
      </c>
      <c r="P41" s="40">
        <v>54</v>
      </c>
      <c r="Q41" s="41">
        <v>1</v>
      </c>
      <c r="R41" s="42">
        <v>2</v>
      </c>
      <c r="S41" s="43">
        <v>3</v>
      </c>
      <c r="T41" s="44">
        <v>1</v>
      </c>
      <c r="U41" s="66">
        <v>1</v>
      </c>
      <c r="V41" s="45">
        <v>1</v>
      </c>
      <c r="W41" s="96">
        <v>20</v>
      </c>
      <c r="X41" s="97">
        <v>9</v>
      </c>
      <c r="Y41" s="98">
        <v>0</v>
      </c>
    </row>
    <row r="42" spans="1:25" ht="14.25" customHeight="1" x14ac:dyDescent="0.2">
      <c r="A42" s="113" t="s">
        <v>167</v>
      </c>
      <c r="B42" s="4">
        <v>354</v>
      </c>
      <c r="C42" s="10">
        <f t="shared" si="1"/>
        <v>5</v>
      </c>
      <c r="D42" s="33">
        <v>4</v>
      </c>
      <c r="E42" s="34">
        <v>2</v>
      </c>
      <c r="F42" s="35">
        <v>0</v>
      </c>
      <c r="G42" s="62">
        <v>0</v>
      </c>
      <c r="H42" s="36">
        <v>0</v>
      </c>
      <c r="I42" s="19">
        <v>100</v>
      </c>
      <c r="J42" s="37">
        <v>1</v>
      </c>
      <c r="K42" s="106">
        <v>5.9322033898305087</v>
      </c>
      <c r="L42" s="38">
        <v>0</v>
      </c>
      <c r="M42" s="6">
        <v>141.24</v>
      </c>
      <c r="N42" s="72" t="s">
        <v>242</v>
      </c>
      <c r="O42" s="39">
        <v>4</v>
      </c>
      <c r="P42" s="40">
        <v>10</v>
      </c>
      <c r="Q42" s="41">
        <v>1</v>
      </c>
      <c r="R42" s="42">
        <v>1</v>
      </c>
      <c r="S42" s="43">
        <v>1</v>
      </c>
      <c r="T42" s="44">
        <v>1</v>
      </c>
      <c r="U42" s="66">
        <v>1</v>
      </c>
      <c r="V42" s="45">
        <v>1</v>
      </c>
      <c r="W42" s="96">
        <v>4</v>
      </c>
      <c r="X42" s="97">
        <v>3</v>
      </c>
      <c r="Y42" s="98">
        <v>0</v>
      </c>
    </row>
    <row r="43" spans="1:25" ht="14.25" customHeight="1" x14ac:dyDescent="0.2">
      <c r="A43" s="113" t="s">
        <v>166</v>
      </c>
      <c r="B43" s="4">
        <v>814</v>
      </c>
      <c r="C43" s="10">
        <f t="shared" si="1"/>
        <v>4</v>
      </c>
      <c r="D43" s="33">
        <v>5</v>
      </c>
      <c r="E43" s="34">
        <v>3</v>
      </c>
      <c r="F43" s="35">
        <v>0</v>
      </c>
      <c r="G43" s="62">
        <v>12.285012285012286</v>
      </c>
      <c r="H43" s="36">
        <v>0</v>
      </c>
      <c r="I43" s="19">
        <v>100</v>
      </c>
      <c r="J43" s="37">
        <v>1</v>
      </c>
      <c r="K43" s="106">
        <v>3.0098280098280097</v>
      </c>
      <c r="L43" s="38">
        <v>0</v>
      </c>
      <c r="M43" s="6">
        <v>88.45</v>
      </c>
      <c r="N43" s="72" t="s">
        <v>242</v>
      </c>
      <c r="O43" s="39">
        <v>6</v>
      </c>
      <c r="P43" s="40">
        <v>10</v>
      </c>
      <c r="Q43" s="41">
        <v>1</v>
      </c>
      <c r="R43" s="42">
        <v>2</v>
      </c>
      <c r="S43" s="43">
        <v>1</v>
      </c>
      <c r="T43" s="44">
        <v>0</v>
      </c>
      <c r="U43" s="66">
        <v>1</v>
      </c>
      <c r="V43" s="45">
        <v>1</v>
      </c>
      <c r="W43" s="96">
        <v>6</v>
      </c>
      <c r="X43" s="97">
        <v>2</v>
      </c>
      <c r="Y43" s="98">
        <v>0</v>
      </c>
    </row>
    <row r="44" spans="1:25" ht="14.25" customHeight="1" x14ac:dyDescent="0.2">
      <c r="A44" s="113" t="s">
        <v>165</v>
      </c>
      <c r="B44" s="4">
        <v>295</v>
      </c>
      <c r="C44" s="10">
        <f t="shared" si="1"/>
        <v>7</v>
      </c>
      <c r="D44" s="33">
        <v>4</v>
      </c>
      <c r="E44" s="34">
        <v>5</v>
      </c>
      <c r="F44" s="35">
        <v>1</v>
      </c>
      <c r="G44" s="62">
        <v>27.522033898305086</v>
      </c>
      <c r="H44" s="36">
        <v>0</v>
      </c>
      <c r="I44" s="19">
        <v>100</v>
      </c>
      <c r="J44" s="37">
        <v>1</v>
      </c>
      <c r="K44" s="106">
        <v>8.4745762711864394</v>
      </c>
      <c r="L44" s="38">
        <v>1</v>
      </c>
      <c r="M44" s="6">
        <v>169.49</v>
      </c>
      <c r="N44" s="72" t="s">
        <v>242</v>
      </c>
      <c r="O44" s="39">
        <v>4</v>
      </c>
      <c r="P44" s="40">
        <v>10</v>
      </c>
      <c r="Q44" s="41">
        <v>1</v>
      </c>
      <c r="R44" s="42">
        <v>1</v>
      </c>
      <c r="S44" s="43">
        <v>3</v>
      </c>
      <c r="T44" s="44">
        <v>1</v>
      </c>
      <c r="U44" s="66">
        <v>1</v>
      </c>
      <c r="V44" s="45">
        <v>1</v>
      </c>
      <c r="W44" s="96">
        <v>4</v>
      </c>
      <c r="X44" s="97">
        <v>0</v>
      </c>
      <c r="Y44" s="98">
        <v>0</v>
      </c>
    </row>
    <row r="45" spans="1:25" ht="14.25" customHeight="1" x14ac:dyDescent="0.2">
      <c r="A45" s="113" t="s">
        <v>164</v>
      </c>
      <c r="B45" s="4">
        <v>404</v>
      </c>
      <c r="C45" s="10">
        <f t="shared" si="1"/>
        <v>5</v>
      </c>
      <c r="D45" s="33">
        <v>4</v>
      </c>
      <c r="E45" s="34">
        <v>2</v>
      </c>
      <c r="F45" s="35">
        <v>0</v>
      </c>
      <c r="G45" s="62">
        <v>9.6559405940594054</v>
      </c>
      <c r="H45" s="36">
        <v>0</v>
      </c>
      <c r="I45" s="19">
        <v>100</v>
      </c>
      <c r="J45" s="37">
        <v>1</v>
      </c>
      <c r="K45" s="106">
        <v>0.24752475247524752</v>
      </c>
      <c r="L45" s="38">
        <v>0</v>
      </c>
      <c r="M45" s="6">
        <v>49.5</v>
      </c>
      <c r="N45" s="72" t="s">
        <v>242</v>
      </c>
      <c r="O45" s="39">
        <v>4</v>
      </c>
      <c r="P45" s="40">
        <v>4</v>
      </c>
      <c r="Q45" s="41">
        <v>1</v>
      </c>
      <c r="R45" s="42">
        <v>1</v>
      </c>
      <c r="S45" s="43">
        <v>1</v>
      </c>
      <c r="T45" s="44">
        <v>1</v>
      </c>
      <c r="U45" s="66">
        <v>1</v>
      </c>
      <c r="V45" s="45">
        <v>1</v>
      </c>
      <c r="W45" s="96">
        <v>4</v>
      </c>
      <c r="X45" s="97">
        <v>0</v>
      </c>
      <c r="Y45" s="98">
        <v>0</v>
      </c>
    </row>
    <row r="46" spans="1:25" ht="14.25" customHeight="1" x14ac:dyDescent="0.2">
      <c r="A46" s="113" t="s">
        <v>163</v>
      </c>
      <c r="B46" s="4">
        <v>1299</v>
      </c>
      <c r="C46" s="10">
        <f t="shared" ref="C46" si="3">F46+H46+J46+L46+N46+Q46+T46+U46+V46+Y46</f>
        <v>4</v>
      </c>
      <c r="D46" s="33">
        <v>15</v>
      </c>
      <c r="E46" s="34">
        <v>9</v>
      </c>
      <c r="F46" s="35">
        <v>0</v>
      </c>
      <c r="G46" s="62">
        <v>7.6982294072363358</v>
      </c>
      <c r="H46" s="36">
        <v>0</v>
      </c>
      <c r="I46" s="19">
        <v>100</v>
      </c>
      <c r="J46" s="37">
        <v>1</v>
      </c>
      <c r="K46" s="106">
        <v>1.2317167051578137</v>
      </c>
      <c r="L46" s="38">
        <v>0</v>
      </c>
      <c r="M46" s="6">
        <v>46.19</v>
      </c>
      <c r="N46" s="72">
        <v>0</v>
      </c>
      <c r="O46" s="39">
        <v>9</v>
      </c>
      <c r="P46" s="40">
        <v>4</v>
      </c>
      <c r="Q46" s="41">
        <v>0</v>
      </c>
      <c r="R46" s="42">
        <v>2</v>
      </c>
      <c r="S46" s="43">
        <v>2</v>
      </c>
      <c r="T46" s="44">
        <v>1</v>
      </c>
      <c r="U46" s="66">
        <v>1</v>
      </c>
      <c r="V46" s="45">
        <v>1</v>
      </c>
      <c r="W46" s="96">
        <v>20</v>
      </c>
      <c r="X46" s="97">
        <v>0</v>
      </c>
      <c r="Y46" s="98">
        <v>0</v>
      </c>
    </row>
    <row r="47" spans="1:25" ht="14.25" customHeight="1" x14ac:dyDescent="0.2">
      <c r="A47" s="113" t="s">
        <v>162</v>
      </c>
      <c r="B47" s="4">
        <v>318</v>
      </c>
      <c r="C47" s="10">
        <f t="shared" si="1"/>
        <v>6</v>
      </c>
      <c r="D47" s="33">
        <v>4</v>
      </c>
      <c r="E47" s="34">
        <v>3</v>
      </c>
      <c r="F47" s="35">
        <v>0</v>
      </c>
      <c r="G47" s="62">
        <v>31.352201257861637</v>
      </c>
      <c r="H47" s="36">
        <v>1</v>
      </c>
      <c r="I47" s="19">
        <v>100</v>
      </c>
      <c r="J47" s="37">
        <v>1</v>
      </c>
      <c r="K47" s="106">
        <v>3.1446540880503147</v>
      </c>
      <c r="L47" s="38">
        <v>0</v>
      </c>
      <c r="M47" s="6">
        <v>150.94</v>
      </c>
      <c r="N47" s="72" t="s">
        <v>242</v>
      </c>
      <c r="O47" s="39">
        <v>4</v>
      </c>
      <c r="P47" s="40">
        <v>8</v>
      </c>
      <c r="Q47" s="41">
        <v>1</v>
      </c>
      <c r="R47" s="42">
        <v>1</v>
      </c>
      <c r="S47" s="43">
        <v>2</v>
      </c>
      <c r="T47" s="44">
        <v>1</v>
      </c>
      <c r="U47" s="66">
        <v>1</v>
      </c>
      <c r="V47" s="45">
        <v>1</v>
      </c>
      <c r="W47" s="96">
        <v>4</v>
      </c>
      <c r="X47" s="97">
        <v>0</v>
      </c>
      <c r="Y47" s="98">
        <v>0</v>
      </c>
    </row>
    <row r="48" spans="1:25" ht="14.25" customHeight="1" x14ac:dyDescent="0.2">
      <c r="A48" s="113" t="s">
        <v>161</v>
      </c>
      <c r="B48" s="4">
        <v>401</v>
      </c>
      <c r="C48" s="10">
        <f t="shared" si="1"/>
        <v>6</v>
      </c>
      <c r="D48" s="33">
        <v>4</v>
      </c>
      <c r="E48" s="34">
        <v>7</v>
      </c>
      <c r="F48" s="35">
        <v>1</v>
      </c>
      <c r="G48" s="62">
        <v>16.685785536159599</v>
      </c>
      <c r="H48" s="36">
        <v>0</v>
      </c>
      <c r="I48" s="19">
        <v>100</v>
      </c>
      <c r="J48" s="37">
        <v>1</v>
      </c>
      <c r="K48" s="106">
        <v>6.109725685785536</v>
      </c>
      <c r="L48" s="38">
        <v>0</v>
      </c>
      <c r="M48" s="6">
        <v>92.27</v>
      </c>
      <c r="N48" s="72" t="s">
        <v>242</v>
      </c>
      <c r="O48" s="39">
        <v>4</v>
      </c>
      <c r="P48" s="40">
        <v>7</v>
      </c>
      <c r="Q48" s="41">
        <v>1</v>
      </c>
      <c r="R48" s="42">
        <v>1</v>
      </c>
      <c r="S48" s="43">
        <v>1</v>
      </c>
      <c r="T48" s="44">
        <v>1</v>
      </c>
      <c r="U48" s="66">
        <v>1</v>
      </c>
      <c r="V48" s="45">
        <v>1</v>
      </c>
      <c r="W48" s="96">
        <v>4</v>
      </c>
      <c r="X48" s="97">
        <v>0</v>
      </c>
      <c r="Y48" s="98">
        <v>0</v>
      </c>
    </row>
    <row r="49" spans="1:25" ht="14.25" customHeight="1" x14ac:dyDescent="0.2">
      <c r="A49" s="113" t="s">
        <v>160</v>
      </c>
      <c r="B49" s="4">
        <v>799</v>
      </c>
      <c r="C49" s="10">
        <f t="shared" si="1"/>
        <v>5</v>
      </c>
      <c r="D49" s="33">
        <v>5</v>
      </c>
      <c r="E49" s="34">
        <v>8</v>
      </c>
      <c r="F49" s="35">
        <v>1</v>
      </c>
      <c r="G49" s="62">
        <v>17.322903629536921</v>
      </c>
      <c r="H49" s="36">
        <v>0</v>
      </c>
      <c r="I49" s="19">
        <v>100</v>
      </c>
      <c r="J49" s="37">
        <v>1</v>
      </c>
      <c r="K49" s="106">
        <v>7.259073842302878</v>
      </c>
      <c r="L49" s="38">
        <v>1</v>
      </c>
      <c r="M49" s="6">
        <v>100.13</v>
      </c>
      <c r="N49" s="72" t="s">
        <v>242</v>
      </c>
      <c r="O49" s="39">
        <v>6</v>
      </c>
      <c r="P49" s="40">
        <v>1</v>
      </c>
      <c r="Q49" s="41">
        <v>0</v>
      </c>
      <c r="R49" s="42">
        <v>2</v>
      </c>
      <c r="S49" s="43">
        <v>1</v>
      </c>
      <c r="T49" s="44">
        <v>0</v>
      </c>
      <c r="U49" s="66">
        <v>1</v>
      </c>
      <c r="V49" s="45">
        <v>1</v>
      </c>
      <c r="W49" s="96">
        <v>6</v>
      </c>
      <c r="X49" s="97">
        <v>0</v>
      </c>
      <c r="Y49" s="98">
        <v>0</v>
      </c>
    </row>
    <row r="50" spans="1:25" ht="14.25" customHeight="1" x14ac:dyDescent="0.2">
      <c r="A50" s="113" t="s">
        <v>159</v>
      </c>
      <c r="B50" s="4">
        <v>165</v>
      </c>
      <c r="C50" s="10">
        <f t="shared" si="1"/>
        <v>4</v>
      </c>
      <c r="D50" s="33">
        <v>4</v>
      </c>
      <c r="E50" s="34">
        <v>1</v>
      </c>
      <c r="F50" s="35">
        <v>0</v>
      </c>
      <c r="G50" s="62">
        <v>25.842424242424244</v>
      </c>
      <c r="H50" s="36">
        <v>0</v>
      </c>
      <c r="I50" s="19">
        <v>100</v>
      </c>
      <c r="J50" s="37">
        <v>1</v>
      </c>
      <c r="K50" s="106">
        <v>3.6363636363636362</v>
      </c>
      <c r="L50" s="38">
        <v>0</v>
      </c>
      <c r="M50" s="6">
        <v>96.97</v>
      </c>
      <c r="N50" s="72" t="s">
        <v>242</v>
      </c>
      <c r="O50" s="39">
        <v>4</v>
      </c>
      <c r="P50" s="40">
        <v>1</v>
      </c>
      <c r="Q50" s="41">
        <v>0</v>
      </c>
      <c r="R50" s="42">
        <v>1</v>
      </c>
      <c r="S50" s="43">
        <v>1</v>
      </c>
      <c r="T50" s="44">
        <v>1</v>
      </c>
      <c r="U50" s="66">
        <v>1</v>
      </c>
      <c r="V50" s="45">
        <v>1</v>
      </c>
      <c r="W50" s="96">
        <v>4</v>
      </c>
      <c r="X50" s="97">
        <v>0</v>
      </c>
      <c r="Y50" s="98">
        <v>0</v>
      </c>
    </row>
    <row r="51" spans="1:25" ht="14.25" customHeight="1" x14ac:dyDescent="0.2">
      <c r="A51" s="113" t="s">
        <v>158</v>
      </c>
      <c r="B51" s="4">
        <v>2456</v>
      </c>
      <c r="C51" s="10">
        <f t="shared" ref="C51" si="4">F51+H51+J51+L51+N51+Q51+T51+U51+V51+Y51</f>
        <v>5</v>
      </c>
      <c r="D51" s="33">
        <v>15</v>
      </c>
      <c r="E51" s="34">
        <v>5</v>
      </c>
      <c r="F51" s="35">
        <v>0</v>
      </c>
      <c r="G51" s="62">
        <v>12.914902280130294</v>
      </c>
      <c r="H51" s="36">
        <v>0</v>
      </c>
      <c r="I51" s="19">
        <v>100</v>
      </c>
      <c r="J51" s="37">
        <v>1</v>
      </c>
      <c r="K51" s="106">
        <v>4.0716612377850163</v>
      </c>
      <c r="L51" s="38">
        <v>0</v>
      </c>
      <c r="M51" s="6">
        <v>16.29</v>
      </c>
      <c r="N51" s="72">
        <v>0</v>
      </c>
      <c r="O51" s="39">
        <v>9</v>
      </c>
      <c r="P51" s="40">
        <v>10</v>
      </c>
      <c r="Q51" s="41">
        <v>1</v>
      </c>
      <c r="R51" s="42">
        <v>2</v>
      </c>
      <c r="S51" s="43">
        <v>2</v>
      </c>
      <c r="T51" s="44">
        <v>1</v>
      </c>
      <c r="U51" s="66">
        <v>1</v>
      </c>
      <c r="V51" s="45">
        <v>1</v>
      </c>
      <c r="W51" s="96">
        <v>20</v>
      </c>
      <c r="X51" s="97">
        <v>6</v>
      </c>
      <c r="Y51" s="98">
        <v>0</v>
      </c>
    </row>
    <row r="52" spans="1:25" ht="14.25" customHeight="1" x14ac:dyDescent="0.2">
      <c r="A52" s="113" t="s">
        <v>157</v>
      </c>
      <c r="B52" s="4">
        <v>560</v>
      </c>
      <c r="C52" s="10">
        <f t="shared" si="1"/>
        <v>4</v>
      </c>
      <c r="D52" s="33">
        <v>5</v>
      </c>
      <c r="E52" s="34">
        <v>3</v>
      </c>
      <c r="F52" s="35">
        <v>0</v>
      </c>
      <c r="G52" s="62">
        <v>13.078571428571429</v>
      </c>
      <c r="H52" s="36">
        <v>0</v>
      </c>
      <c r="I52" s="19">
        <v>100</v>
      </c>
      <c r="J52" s="37">
        <v>1</v>
      </c>
      <c r="K52" s="106">
        <v>2.6785714285714284</v>
      </c>
      <c r="L52" s="38">
        <v>0</v>
      </c>
      <c r="M52" s="6">
        <v>57.14</v>
      </c>
      <c r="N52" s="72" t="s">
        <v>242</v>
      </c>
      <c r="O52" s="39">
        <v>6</v>
      </c>
      <c r="P52" s="40">
        <v>6</v>
      </c>
      <c r="Q52" s="41">
        <v>1</v>
      </c>
      <c r="R52" s="42">
        <v>2</v>
      </c>
      <c r="S52" s="43">
        <v>1</v>
      </c>
      <c r="T52" s="44">
        <v>0</v>
      </c>
      <c r="U52" s="66">
        <v>1</v>
      </c>
      <c r="V52" s="45">
        <v>1</v>
      </c>
      <c r="W52" s="96">
        <v>6</v>
      </c>
      <c r="X52" s="97">
        <v>0</v>
      </c>
      <c r="Y52" s="98">
        <v>0</v>
      </c>
    </row>
    <row r="53" spans="1:25" ht="14.25" customHeight="1" x14ac:dyDescent="0.2">
      <c r="A53" s="113" t="s">
        <v>156</v>
      </c>
      <c r="B53" s="4">
        <v>441</v>
      </c>
      <c r="C53" s="10">
        <f t="shared" si="1"/>
        <v>5</v>
      </c>
      <c r="D53" s="33">
        <v>4</v>
      </c>
      <c r="E53" s="34">
        <v>2</v>
      </c>
      <c r="F53" s="35">
        <v>0</v>
      </c>
      <c r="G53" s="62">
        <v>24.541950113378686</v>
      </c>
      <c r="H53" s="36">
        <v>0</v>
      </c>
      <c r="I53" s="19">
        <v>100</v>
      </c>
      <c r="J53" s="37">
        <v>1</v>
      </c>
      <c r="K53" s="106">
        <v>5.895691609977324</v>
      </c>
      <c r="L53" s="38">
        <v>0</v>
      </c>
      <c r="M53" s="6">
        <v>124.72</v>
      </c>
      <c r="N53" s="72" t="s">
        <v>242</v>
      </c>
      <c r="O53" s="39">
        <v>4</v>
      </c>
      <c r="P53" s="40">
        <v>8</v>
      </c>
      <c r="Q53" s="41">
        <v>1</v>
      </c>
      <c r="R53" s="42">
        <v>1</v>
      </c>
      <c r="S53" s="43">
        <v>1</v>
      </c>
      <c r="T53" s="44">
        <v>1</v>
      </c>
      <c r="U53" s="66">
        <v>1</v>
      </c>
      <c r="V53" s="45">
        <v>1</v>
      </c>
      <c r="W53" s="96">
        <v>4</v>
      </c>
      <c r="X53" s="97">
        <v>0</v>
      </c>
      <c r="Y53" s="98">
        <v>0</v>
      </c>
    </row>
    <row r="54" spans="1:25" ht="14.25" customHeight="1" x14ac:dyDescent="0.2">
      <c r="A54" s="113" t="s">
        <v>155</v>
      </c>
      <c r="B54" s="4">
        <v>350</v>
      </c>
      <c r="C54" s="10">
        <f t="shared" si="1"/>
        <v>9</v>
      </c>
      <c r="D54" s="33">
        <v>4</v>
      </c>
      <c r="E54" s="34">
        <v>4</v>
      </c>
      <c r="F54" s="35">
        <v>1</v>
      </c>
      <c r="G54" s="62">
        <v>71.64</v>
      </c>
      <c r="H54" s="36">
        <v>1</v>
      </c>
      <c r="I54" s="19">
        <v>100</v>
      </c>
      <c r="J54" s="37">
        <v>1</v>
      </c>
      <c r="K54" s="106">
        <v>13.142857142857142</v>
      </c>
      <c r="L54" s="38">
        <v>1</v>
      </c>
      <c r="M54" s="6">
        <v>220</v>
      </c>
      <c r="N54" s="72" t="s">
        <v>242</v>
      </c>
      <c r="O54" s="39">
        <v>4</v>
      </c>
      <c r="P54" s="40">
        <v>10</v>
      </c>
      <c r="Q54" s="41">
        <v>1</v>
      </c>
      <c r="R54" s="42">
        <v>1</v>
      </c>
      <c r="S54" s="43">
        <v>1</v>
      </c>
      <c r="T54" s="44">
        <v>1</v>
      </c>
      <c r="U54" s="66">
        <v>1</v>
      </c>
      <c r="V54" s="45">
        <v>1</v>
      </c>
      <c r="W54" s="96">
        <v>4</v>
      </c>
      <c r="X54" s="97">
        <v>6</v>
      </c>
      <c r="Y54" s="98">
        <v>1</v>
      </c>
    </row>
    <row r="55" spans="1:25" ht="14.25" customHeight="1" x14ac:dyDescent="0.2">
      <c r="A55" s="113" t="s">
        <v>154</v>
      </c>
      <c r="B55" s="4">
        <v>1329</v>
      </c>
      <c r="C55" s="10">
        <f t="shared" ref="C55:C56" si="5">F55+H55+J55+L55+N55+Q55+T55+U55+V55+Y55</f>
        <v>3</v>
      </c>
      <c r="D55" s="33">
        <v>15</v>
      </c>
      <c r="E55" s="34">
        <v>6</v>
      </c>
      <c r="F55" s="35">
        <v>0</v>
      </c>
      <c r="G55" s="62">
        <v>11.352896914973664</v>
      </c>
      <c r="H55" s="36">
        <v>0</v>
      </c>
      <c r="I55" s="19">
        <v>100</v>
      </c>
      <c r="J55" s="37">
        <v>1</v>
      </c>
      <c r="K55" s="106">
        <v>2.5959367945823928</v>
      </c>
      <c r="L55" s="38">
        <v>0</v>
      </c>
      <c r="M55" s="6">
        <v>12.04</v>
      </c>
      <c r="N55" s="72">
        <v>0</v>
      </c>
      <c r="O55" s="39">
        <v>9</v>
      </c>
      <c r="P55" s="40">
        <v>1</v>
      </c>
      <c r="Q55" s="41">
        <v>0</v>
      </c>
      <c r="R55" s="42">
        <v>2</v>
      </c>
      <c r="S55" s="43">
        <v>1</v>
      </c>
      <c r="T55" s="44">
        <v>0</v>
      </c>
      <c r="U55" s="66">
        <v>1</v>
      </c>
      <c r="V55" s="45">
        <v>1</v>
      </c>
      <c r="W55" s="96">
        <v>20</v>
      </c>
      <c r="X55" s="97">
        <v>0</v>
      </c>
      <c r="Y55" s="98">
        <v>0</v>
      </c>
    </row>
    <row r="56" spans="1:25" ht="14.25" customHeight="1" x14ac:dyDescent="0.2">
      <c r="A56" s="113" t="s">
        <v>153</v>
      </c>
      <c r="B56" s="4">
        <v>1378</v>
      </c>
      <c r="C56" s="5">
        <f t="shared" si="5"/>
        <v>5</v>
      </c>
      <c r="D56" s="33">
        <v>15</v>
      </c>
      <c r="E56" s="34">
        <v>6</v>
      </c>
      <c r="F56" s="35">
        <v>0</v>
      </c>
      <c r="G56" s="62">
        <v>8.2046444121915822</v>
      </c>
      <c r="H56" s="36">
        <v>0</v>
      </c>
      <c r="I56" s="19">
        <v>98.3</v>
      </c>
      <c r="J56" s="37">
        <v>1</v>
      </c>
      <c r="K56" s="106">
        <v>3.4470246734397678</v>
      </c>
      <c r="L56" s="38">
        <v>0</v>
      </c>
      <c r="M56" s="6">
        <v>68.94</v>
      </c>
      <c r="N56" s="72">
        <v>1</v>
      </c>
      <c r="O56" s="39">
        <v>9</v>
      </c>
      <c r="P56" s="40">
        <v>16</v>
      </c>
      <c r="Q56" s="41">
        <v>1</v>
      </c>
      <c r="R56" s="42">
        <v>2</v>
      </c>
      <c r="S56" s="43">
        <v>1</v>
      </c>
      <c r="T56" s="44">
        <v>0</v>
      </c>
      <c r="U56" s="66">
        <v>1</v>
      </c>
      <c r="V56" s="45">
        <v>1</v>
      </c>
      <c r="W56" s="96">
        <v>20</v>
      </c>
      <c r="X56" s="97">
        <v>2</v>
      </c>
      <c r="Y56" s="98">
        <v>0</v>
      </c>
    </row>
    <row r="57" spans="1:25" ht="14.25" customHeight="1" x14ac:dyDescent="0.2">
      <c r="A57" s="113" t="s">
        <v>152</v>
      </c>
      <c r="B57" s="4">
        <v>359</v>
      </c>
      <c r="C57" s="10">
        <f t="shared" ref="C57:C61" si="6">F57+H57+J57+L57+Q57+T57+U57+V57+Y57</f>
        <v>7</v>
      </c>
      <c r="D57" s="33">
        <v>4</v>
      </c>
      <c r="E57" s="34">
        <v>3</v>
      </c>
      <c r="F57" s="35">
        <v>0</v>
      </c>
      <c r="G57" s="62">
        <v>46.818941504178269</v>
      </c>
      <c r="H57" s="36">
        <v>1</v>
      </c>
      <c r="I57" s="19">
        <v>100</v>
      </c>
      <c r="J57" s="37">
        <v>1</v>
      </c>
      <c r="K57" s="106">
        <v>8.9136490250696383</v>
      </c>
      <c r="L57" s="38">
        <v>1</v>
      </c>
      <c r="M57" s="6">
        <v>181.06</v>
      </c>
      <c r="N57" s="72" t="s">
        <v>242</v>
      </c>
      <c r="O57" s="39">
        <v>4</v>
      </c>
      <c r="P57" s="40">
        <v>15</v>
      </c>
      <c r="Q57" s="41">
        <v>1</v>
      </c>
      <c r="R57" s="42">
        <v>1</v>
      </c>
      <c r="S57" s="43">
        <v>1</v>
      </c>
      <c r="T57" s="44">
        <v>1</v>
      </c>
      <c r="U57" s="66">
        <v>1</v>
      </c>
      <c r="V57" s="45">
        <v>1</v>
      </c>
      <c r="W57" s="96">
        <v>4</v>
      </c>
      <c r="X57" s="97">
        <v>0</v>
      </c>
      <c r="Y57" s="98">
        <v>0</v>
      </c>
    </row>
    <row r="58" spans="1:25" ht="14.25" customHeight="1" x14ac:dyDescent="0.2">
      <c r="A58" s="113" t="s">
        <v>151</v>
      </c>
      <c r="B58" s="4">
        <v>348</v>
      </c>
      <c r="C58" s="10">
        <f t="shared" si="6"/>
        <v>6</v>
      </c>
      <c r="D58" s="33">
        <v>4</v>
      </c>
      <c r="E58" s="34">
        <v>2</v>
      </c>
      <c r="F58" s="35">
        <v>0</v>
      </c>
      <c r="G58" s="62">
        <v>32.701149425287355</v>
      </c>
      <c r="H58" s="36">
        <v>1</v>
      </c>
      <c r="I58" s="19">
        <v>100</v>
      </c>
      <c r="J58" s="37">
        <v>1</v>
      </c>
      <c r="K58" s="106">
        <v>6.8965517241379306</v>
      </c>
      <c r="L58" s="38">
        <v>0</v>
      </c>
      <c r="M58" s="6">
        <v>80.459999999999994</v>
      </c>
      <c r="N58" s="72" t="s">
        <v>242</v>
      </c>
      <c r="O58" s="39">
        <v>4</v>
      </c>
      <c r="P58" s="40">
        <v>10</v>
      </c>
      <c r="Q58" s="41">
        <v>1</v>
      </c>
      <c r="R58" s="42">
        <v>1</v>
      </c>
      <c r="S58" s="43">
        <v>1</v>
      </c>
      <c r="T58" s="44">
        <v>1</v>
      </c>
      <c r="U58" s="66">
        <v>1</v>
      </c>
      <c r="V58" s="45">
        <v>1</v>
      </c>
      <c r="W58" s="96">
        <v>4</v>
      </c>
      <c r="X58" s="97">
        <v>0</v>
      </c>
      <c r="Y58" s="98">
        <v>0</v>
      </c>
    </row>
    <row r="59" spans="1:25" ht="14.25" customHeight="1" x14ac:dyDescent="0.2">
      <c r="A59" s="113" t="s">
        <v>150</v>
      </c>
      <c r="B59" s="4">
        <v>581</v>
      </c>
      <c r="C59" s="10">
        <f t="shared" si="6"/>
        <v>5</v>
      </c>
      <c r="D59" s="33">
        <v>5</v>
      </c>
      <c r="E59" s="34">
        <v>4</v>
      </c>
      <c r="F59" s="35">
        <v>0</v>
      </c>
      <c r="G59" s="62">
        <v>41.096385542168676</v>
      </c>
      <c r="H59" s="36">
        <v>1</v>
      </c>
      <c r="I59" s="19">
        <v>100</v>
      </c>
      <c r="J59" s="37">
        <v>1</v>
      </c>
      <c r="K59" s="106">
        <v>5.9380378657487087</v>
      </c>
      <c r="L59" s="38">
        <v>0</v>
      </c>
      <c r="M59" s="6">
        <v>106.71</v>
      </c>
      <c r="N59" s="72" t="s">
        <v>242</v>
      </c>
      <c r="O59" s="39">
        <v>6</v>
      </c>
      <c r="P59" s="40">
        <v>19</v>
      </c>
      <c r="Q59" s="41">
        <v>1</v>
      </c>
      <c r="R59" s="42">
        <v>2</v>
      </c>
      <c r="S59" s="43">
        <v>1</v>
      </c>
      <c r="T59" s="44">
        <v>0</v>
      </c>
      <c r="U59" s="66">
        <v>1</v>
      </c>
      <c r="V59" s="45">
        <v>1</v>
      </c>
      <c r="W59" s="96">
        <v>6</v>
      </c>
      <c r="X59" s="97">
        <v>0</v>
      </c>
      <c r="Y59" s="98">
        <v>0</v>
      </c>
    </row>
    <row r="60" spans="1:25" ht="14.25" customHeight="1" x14ac:dyDescent="0.2">
      <c r="A60" s="113" t="s">
        <v>149</v>
      </c>
      <c r="B60" s="4">
        <v>277</v>
      </c>
      <c r="C60" s="10">
        <f t="shared" si="6"/>
        <v>6</v>
      </c>
      <c r="D60" s="33">
        <v>4</v>
      </c>
      <c r="E60" s="34">
        <v>3</v>
      </c>
      <c r="F60" s="35">
        <v>0</v>
      </c>
      <c r="G60" s="62">
        <v>18.050541516245488</v>
      </c>
      <c r="H60" s="36">
        <v>0</v>
      </c>
      <c r="I60" s="19">
        <v>100</v>
      </c>
      <c r="J60" s="37">
        <v>1</v>
      </c>
      <c r="K60" s="106">
        <v>8.4837545126353788</v>
      </c>
      <c r="L60" s="38">
        <v>1</v>
      </c>
      <c r="M60" s="6">
        <v>252.71</v>
      </c>
      <c r="N60" s="72" t="s">
        <v>242</v>
      </c>
      <c r="O60" s="39">
        <v>4</v>
      </c>
      <c r="P60" s="40">
        <v>10</v>
      </c>
      <c r="Q60" s="41">
        <v>1</v>
      </c>
      <c r="R60" s="42">
        <v>1</v>
      </c>
      <c r="S60" s="43">
        <v>1</v>
      </c>
      <c r="T60" s="44">
        <v>1</v>
      </c>
      <c r="U60" s="66">
        <v>1</v>
      </c>
      <c r="V60" s="45">
        <v>1</v>
      </c>
      <c r="W60" s="96">
        <v>4</v>
      </c>
      <c r="X60" s="97">
        <v>0</v>
      </c>
      <c r="Y60" s="98">
        <v>0</v>
      </c>
    </row>
    <row r="61" spans="1:25" ht="14.25" customHeight="1" thickBot="1" x14ac:dyDescent="0.25">
      <c r="A61" s="113" t="s">
        <v>148</v>
      </c>
      <c r="B61" s="4">
        <v>153</v>
      </c>
      <c r="C61" s="5">
        <f t="shared" si="6"/>
        <v>5</v>
      </c>
      <c r="D61" s="33">
        <v>4</v>
      </c>
      <c r="E61" s="34">
        <v>2</v>
      </c>
      <c r="F61" s="35">
        <v>0</v>
      </c>
      <c r="G61" s="62">
        <v>6.7254901960784315</v>
      </c>
      <c r="H61" s="36">
        <v>0</v>
      </c>
      <c r="I61" s="19">
        <v>100</v>
      </c>
      <c r="J61" s="37">
        <v>1</v>
      </c>
      <c r="K61" s="108">
        <v>1.3071895424836601</v>
      </c>
      <c r="L61" s="51">
        <v>0</v>
      </c>
      <c r="M61" s="6">
        <v>196.08</v>
      </c>
      <c r="N61" s="72" t="s">
        <v>242</v>
      </c>
      <c r="O61" s="39">
        <v>4</v>
      </c>
      <c r="P61" s="40">
        <v>5</v>
      </c>
      <c r="Q61" s="41">
        <v>1</v>
      </c>
      <c r="R61" s="42">
        <v>1</v>
      </c>
      <c r="S61" s="43">
        <v>1</v>
      </c>
      <c r="T61" s="44">
        <v>1</v>
      </c>
      <c r="U61" s="66">
        <v>1</v>
      </c>
      <c r="V61" s="45">
        <v>1</v>
      </c>
      <c r="W61" s="96">
        <v>4</v>
      </c>
      <c r="X61" s="97">
        <v>0</v>
      </c>
      <c r="Y61" s="98">
        <v>0</v>
      </c>
    </row>
    <row r="62" spans="1:25" ht="23.25" customHeight="1" thickBot="1" x14ac:dyDescent="0.25">
      <c r="A62" s="2" t="s">
        <v>243</v>
      </c>
      <c r="B62" s="17"/>
      <c r="C62" s="13"/>
      <c r="D62" s="254">
        <f>SUM(F5:F61)</f>
        <v>18</v>
      </c>
      <c r="E62" s="255"/>
      <c r="F62" s="256"/>
      <c r="G62" s="168">
        <f>SUM(H5:H61)</f>
        <v>17</v>
      </c>
      <c r="H62" s="169"/>
      <c r="I62" s="139">
        <f>SUM(J5:J61)</f>
        <v>53</v>
      </c>
      <c r="J62" s="295"/>
      <c r="K62" s="296">
        <f>SUM(L5:L61)</f>
        <v>17</v>
      </c>
      <c r="L62" s="275"/>
      <c r="M62" s="143">
        <f>SUM(N5:N61)</f>
        <v>5</v>
      </c>
      <c r="N62" s="144"/>
      <c r="O62" s="136">
        <f>SUM(Q5:Q61)</f>
        <v>37</v>
      </c>
      <c r="P62" s="137"/>
      <c r="Q62" s="138"/>
      <c r="R62" s="129">
        <f>SUM(T5:T61)</f>
        <v>35</v>
      </c>
      <c r="S62" s="130"/>
      <c r="T62" s="131"/>
      <c r="U62" s="115">
        <f>SUM(U5:U61)</f>
        <v>57</v>
      </c>
      <c r="V62" s="116">
        <f>SUM(V5:V61)</f>
        <v>57</v>
      </c>
      <c r="W62" s="126">
        <f>SUM(Y5:Y61)</f>
        <v>3</v>
      </c>
      <c r="X62" s="127"/>
      <c r="Y62" s="128"/>
    </row>
    <row r="63" spans="1:25" ht="23.25" customHeight="1" thickBot="1" x14ac:dyDescent="0.25">
      <c r="A63" s="2" t="s">
        <v>244</v>
      </c>
      <c r="B63" s="17"/>
      <c r="C63" s="13"/>
      <c r="D63" s="189">
        <f>D62/57</f>
        <v>0.31578947368421051</v>
      </c>
      <c r="E63" s="190"/>
      <c r="F63" s="191"/>
      <c r="G63" s="192">
        <f>G62/57</f>
        <v>0.2982456140350877</v>
      </c>
      <c r="H63" s="193"/>
      <c r="I63" s="260">
        <f>I62/57</f>
        <v>0.92982456140350878</v>
      </c>
      <c r="J63" s="293"/>
      <c r="K63" s="294">
        <f>K62/57</f>
        <v>0.2982456140350877</v>
      </c>
      <c r="L63" s="292"/>
      <c r="M63" s="264">
        <f>M62/57</f>
        <v>8.771929824561403E-2</v>
      </c>
      <c r="N63" s="265"/>
      <c r="O63" s="266">
        <f>O62/57</f>
        <v>0.64912280701754388</v>
      </c>
      <c r="P63" s="267"/>
      <c r="Q63" s="268"/>
      <c r="R63" s="269">
        <f>R62/57</f>
        <v>0.61403508771929827</v>
      </c>
      <c r="S63" s="270"/>
      <c r="T63" s="271"/>
      <c r="U63" s="103">
        <f>U62/57</f>
        <v>1</v>
      </c>
      <c r="V63" s="104">
        <f>V62/57</f>
        <v>1</v>
      </c>
      <c r="W63" s="257">
        <f>W62/57</f>
        <v>5.2631578947368418E-2</v>
      </c>
      <c r="X63" s="258"/>
      <c r="Y63" s="259"/>
    </row>
    <row r="64" spans="1:25" s="1" customFormat="1" x14ac:dyDescent="0.2">
      <c r="A64" s="12"/>
      <c r="B64" s="11"/>
      <c r="C64" s="11"/>
      <c r="D64" s="69"/>
      <c r="E64" s="69"/>
      <c r="F64" s="70"/>
      <c r="G64" s="69"/>
      <c r="H64" s="69"/>
      <c r="I64" s="70"/>
      <c r="J64" s="69"/>
      <c r="K64" s="69"/>
      <c r="L64" s="70"/>
      <c r="M64" s="69"/>
      <c r="N64" s="70"/>
      <c r="O64" s="69"/>
      <c r="P64" s="69"/>
      <c r="Q64" s="70"/>
      <c r="R64" s="69"/>
      <c r="S64" s="69"/>
      <c r="T64" s="70"/>
      <c r="U64" s="70"/>
      <c r="V64" s="70"/>
    </row>
    <row r="65" spans="1:22" ht="18.75" customHeight="1" x14ac:dyDescent="0.2">
      <c r="A65" s="3"/>
      <c r="D65" s="68"/>
      <c r="E65" s="68"/>
      <c r="F65" s="60"/>
      <c r="G65" s="68"/>
      <c r="H65" s="68"/>
      <c r="I65" s="59"/>
      <c r="J65" s="68"/>
      <c r="K65" s="68"/>
      <c r="L65" s="59"/>
      <c r="M65" s="68"/>
      <c r="N65" s="59"/>
      <c r="O65" s="59"/>
      <c r="P65" s="59"/>
      <c r="Q65" s="59"/>
      <c r="R65" s="59"/>
      <c r="S65" s="59"/>
      <c r="T65" s="59"/>
      <c r="U65" s="59"/>
      <c r="V65" s="59"/>
    </row>
  </sheetData>
  <mergeCells count="30">
    <mergeCell ref="M2:N3"/>
    <mergeCell ref="G3:H3"/>
    <mergeCell ref="I3:J3"/>
    <mergeCell ref="K3:L3"/>
    <mergeCell ref="A2:A4"/>
    <mergeCell ref="B2:B4"/>
    <mergeCell ref="C2:C4"/>
    <mergeCell ref="D2:F3"/>
    <mergeCell ref="G2:L2"/>
    <mergeCell ref="O2:Q3"/>
    <mergeCell ref="R2:T3"/>
    <mergeCell ref="U2:U4"/>
    <mergeCell ref="V2:V4"/>
    <mergeCell ref="W2:Y3"/>
    <mergeCell ref="O62:Q62"/>
    <mergeCell ref="W62:Y62"/>
    <mergeCell ref="R62:T62"/>
    <mergeCell ref="D62:F62"/>
    <mergeCell ref="G62:H62"/>
    <mergeCell ref="I62:J62"/>
    <mergeCell ref="K62:L62"/>
    <mergeCell ref="M62:N62"/>
    <mergeCell ref="O63:Q63"/>
    <mergeCell ref="R63:T63"/>
    <mergeCell ref="W63:Y63"/>
    <mergeCell ref="D63:F63"/>
    <mergeCell ref="G63:H63"/>
    <mergeCell ref="I63:J63"/>
    <mergeCell ref="K63:L63"/>
    <mergeCell ref="M63:N63"/>
  </mergeCells>
  <pageMargins left="0.7" right="0.7" top="0.78740157499999996" bottom="0.78740157499999996" header="0.3" footer="0.3"/>
  <pageSetup paperSize="9" scale="52" fitToHeight="2" orientation="landscape" r:id="rId1"/>
  <ignoredErrors>
    <ignoredError sqref="C16:C17 C41 C46 C5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Y73"/>
  <sheetViews>
    <sheetView showGridLines="0" zoomScale="80" zoomScaleNormal="80" workbookViewId="0">
      <selection activeCell="A2" sqref="A2:A4"/>
    </sheetView>
  </sheetViews>
  <sheetFormatPr defaultRowHeight="12.75" x14ac:dyDescent="0.2"/>
  <cols>
    <col min="1" max="1" width="25" customWidth="1"/>
    <col min="2" max="2" width="9.85546875" customWidth="1"/>
    <col min="3" max="3" width="10.42578125" customWidth="1"/>
    <col min="4" max="4" width="9.140625" customWidth="1"/>
    <col min="5" max="5" width="9.85546875" customWidth="1"/>
    <col min="6" max="6" width="9.140625" style="1" customWidth="1"/>
    <col min="7" max="7" width="9.7109375" customWidth="1"/>
    <col min="8" max="8" width="11.28515625" customWidth="1"/>
    <col min="9" max="9" width="9.5703125" customWidth="1"/>
    <col min="10" max="11" width="8.7109375" customWidth="1"/>
    <col min="12" max="12" width="9.5703125" customWidth="1"/>
    <col min="13" max="13" width="10.85546875" customWidth="1"/>
    <col min="14" max="14" width="13.140625" customWidth="1"/>
    <col min="15" max="15" width="9.5703125" customWidth="1"/>
    <col min="16" max="16" width="9.140625" customWidth="1"/>
    <col min="17" max="17" width="9.28515625" customWidth="1"/>
    <col min="18" max="18" width="8.28515625" customWidth="1"/>
    <col min="19" max="19" width="9.5703125" customWidth="1"/>
    <col min="20" max="20" width="9.42578125" customWidth="1"/>
    <col min="21" max="21" width="10.5703125" customWidth="1"/>
    <col min="22" max="22" width="9.5703125" customWidth="1"/>
  </cols>
  <sheetData>
    <row r="1" spans="1:25" ht="20.25" customHeight="1" thickBot="1" x14ac:dyDescent="0.25">
      <c r="A1" s="122" t="s">
        <v>223</v>
      </c>
    </row>
    <row r="2" spans="1:25" ht="36.75" customHeight="1" x14ac:dyDescent="0.2">
      <c r="A2" s="185" t="s">
        <v>89</v>
      </c>
      <c r="B2" s="187" t="s">
        <v>0</v>
      </c>
      <c r="C2" s="288" t="s">
        <v>201</v>
      </c>
      <c r="D2" s="194" t="s">
        <v>1</v>
      </c>
      <c r="E2" s="195"/>
      <c r="F2" s="196"/>
      <c r="G2" s="218" t="s">
        <v>2</v>
      </c>
      <c r="H2" s="219"/>
      <c r="I2" s="219"/>
      <c r="J2" s="219"/>
      <c r="K2" s="219"/>
      <c r="L2" s="284"/>
      <c r="M2" s="214" t="s">
        <v>86</v>
      </c>
      <c r="N2" s="215"/>
      <c r="O2" s="222" t="s">
        <v>85</v>
      </c>
      <c r="P2" s="223"/>
      <c r="Q2" s="224"/>
      <c r="R2" s="228" t="s">
        <v>3</v>
      </c>
      <c r="S2" s="229"/>
      <c r="T2" s="230"/>
      <c r="U2" s="281" t="s">
        <v>87</v>
      </c>
      <c r="V2" s="278" t="s">
        <v>88</v>
      </c>
      <c r="W2" s="202" t="s">
        <v>200</v>
      </c>
      <c r="X2" s="203"/>
      <c r="Y2" s="204"/>
    </row>
    <row r="3" spans="1:25" ht="64.5" customHeight="1" x14ac:dyDescent="0.2">
      <c r="A3" s="186"/>
      <c r="B3" s="188"/>
      <c r="C3" s="289"/>
      <c r="D3" s="197"/>
      <c r="E3" s="198"/>
      <c r="F3" s="199"/>
      <c r="G3" s="212" t="s">
        <v>90</v>
      </c>
      <c r="H3" s="213"/>
      <c r="I3" s="208" t="s">
        <v>84</v>
      </c>
      <c r="J3" s="287"/>
      <c r="K3" s="285" t="s">
        <v>198</v>
      </c>
      <c r="L3" s="286"/>
      <c r="M3" s="216"/>
      <c r="N3" s="217"/>
      <c r="O3" s="225"/>
      <c r="P3" s="226"/>
      <c r="Q3" s="227"/>
      <c r="R3" s="231"/>
      <c r="S3" s="232"/>
      <c r="T3" s="233"/>
      <c r="U3" s="282"/>
      <c r="V3" s="279"/>
      <c r="W3" s="205"/>
      <c r="X3" s="206"/>
      <c r="Y3" s="207"/>
    </row>
    <row r="4" spans="1:25" ht="84.75" customHeight="1" thickBot="1" x14ac:dyDescent="0.25">
      <c r="A4" s="277"/>
      <c r="B4" s="276"/>
      <c r="C4" s="290"/>
      <c r="D4" s="74" t="s">
        <v>81</v>
      </c>
      <c r="E4" s="75" t="s">
        <v>9</v>
      </c>
      <c r="F4" s="76" t="s">
        <v>6</v>
      </c>
      <c r="G4" s="77" t="s">
        <v>7</v>
      </c>
      <c r="H4" s="78" t="s">
        <v>6</v>
      </c>
      <c r="I4" s="79" t="s">
        <v>83</v>
      </c>
      <c r="J4" s="79" t="s">
        <v>6</v>
      </c>
      <c r="K4" s="80" t="s">
        <v>8</v>
      </c>
      <c r="L4" s="81" t="s">
        <v>6</v>
      </c>
      <c r="M4" s="82" t="s">
        <v>9</v>
      </c>
      <c r="N4" s="83" t="s">
        <v>6</v>
      </c>
      <c r="O4" s="84" t="s">
        <v>5</v>
      </c>
      <c r="P4" s="85" t="s">
        <v>204</v>
      </c>
      <c r="Q4" s="86" t="s">
        <v>6</v>
      </c>
      <c r="R4" s="87" t="s">
        <v>5</v>
      </c>
      <c r="S4" s="88" t="s">
        <v>205</v>
      </c>
      <c r="T4" s="89" t="s">
        <v>6</v>
      </c>
      <c r="U4" s="283"/>
      <c r="V4" s="280" t="s">
        <v>4</v>
      </c>
      <c r="W4" s="90" t="s">
        <v>5</v>
      </c>
      <c r="X4" s="91" t="s">
        <v>199</v>
      </c>
      <c r="Y4" s="92" t="s">
        <v>6</v>
      </c>
    </row>
    <row r="5" spans="1:25" ht="14.25" customHeight="1" x14ac:dyDescent="0.2">
      <c r="A5" s="112" t="s">
        <v>216</v>
      </c>
      <c r="B5" s="7">
        <v>8518</v>
      </c>
      <c r="C5" s="14">
        <f>F5+H5+J5+L5+N5+Q5+T5+U5+V5+Y5</f>
        <v>9</v>
      </c>
      <c r="D5" s="21">
        <v>28</v>
      </c>
      <c r="E5" s="22">
        <v>36</v>
      </c>
      <c r="F5" s="23">
        <v>1</v>
      </c>
      <c r="G5" s="61">
        <v>21.698403381075369</v>
      </c>
      <c r="H5" s="24">
        <v>0</v>
      </c>
      <c r="I5" s="18">
        <v>100</v>
      </c>
      <c r="J5" s="25">
        <v>1</v>
      </c>
      <c r="K5" s="105">
        <v>7.4900211317210612</v>
      </c>
      <c r="L5" s="26">
        <v>1</v>
      </c>
      <c r="M5" s="8">
        <v>67.739999999999995</v>
      </c>
      <c r="N5" s="71">
        <v>1</v>
      </c>
      <c r="O5" s="27">
        <v>20</v>
      </c>
      <c r="P5" s="28">
        <v>54</v>
      </c>
      <c r="Q5" s="29">
        <v>1</v>
      </c>
      <c r="R5" s="30">
        <v>5</v>
      </c>
      <c r="S5" s="31">
        <v>9</v>
      </c>
      <c r="T5" s="32">
        <v>1</v>
      </c>
      <c r="U5" s="64">
        <v>1</v>
      </c>
      <c r="V5" s="65">
        <v>1</v>
      </c>
      <c r="W5" s="93">
        <v>80</v>
      </c>
      <c r="X5" s="94">
        <v>111</v>
      </c>
      <c r="Y5" s="95">
        <v>1</v>
      </c>
    </row>
    <row r="6" spans="1:25" ht="14.25" customHeight="1" x14ac:dyDescent="0.2">
      <c r="A6" s="113" t="s">
        <v>78</v>
      </c>
      <c r="B6" s="4">
        <v>1466</v>
      </c>
      <c r="C6" s="10">
        <f t="shared" ref="C6:C13" si="0">F6+H6+J6+L6+N6+Q6+T6+U6+V6+Y6</f>
        <v>9</v>
      </c>
      <c r="D6" s="33">
        <v>15</v>
      </c>
      <c r="E6" s="34">
        <v>18</v>
      </c>
      <c r="F6" s="35">
        <v>1</v>
      </c>
      <c r="G6" s="62">
        <v>34.296725784447474</v>
      </c>
      <c r="H6" s="36">
        <v>1</v>
      </c>
      <c r="I6" s="19">
        <v>79.599999999999994</v>
      </c>
      <c r="J6" s="37">
        <v>1</v>
      </c>
      <c r="K6" s="106">
        <v>7.2646657571623461</v>
      </c>
      <c r="L6" s="38">
        <v>1</v>
      </c>
      <c r="M6" s="6">
        <v>42.97</v>
      </c>
      <c r="N6" s="72">
        <v>0</v>
      </c>
      <c r="O6" s="39">
        <v>9</v>
      </c>
      <c r="P6" s="40">
        <v>20</v>
      </c>
      <c r="Q6" s="41">
        <v>1</v>
      </c>
      <c r="R6" s="42">
        <v>2</v>
      </c>
      <c r="S6" s="43">
        <v>2</v>
      </c>
      <c r="T6" s="44">
        <v>1</v>
      </c>
      <c r="U6" s="66">
        <v>1</v>
      </c>
      <c r="V6" s="45">
        <v>1</v>
      </c>
      <c r="W6" s="96">
        <v>20</v>
      </c>
      <c r="X6" s="97">
        <v>28</v>
      </c>
      <c r="Y6" s="98">
        <v>1</v>
      </c>
    </row>
    <row r="7" spans="1:25" ht="14.25" customHeight="1" x14ac:dyDescent="0.2">
      <c r="A7" s="113" t="s">
        <v>217</v>
      </c>
      <c r="B7" s="4">
        <v>1662</v>
      </c>
      <c r="C7" s="10">
        <f t="shared" si="0"/>
        <v>5</v>
      </c>
      <c r="D7" s="33">
        <v>15</v>
      </c>
      <c r="E7" s="34">
        <v>19</v>
      </c>
      <c r="F7" s="35">
        <v>1</v>
      </c>
      <c r="G7" s="62">
        <v>25.450060168471722</v>
      </c>
      <c r="H7" s="36">
        <v>0</v>
      </c>
      <c r="I7" s="19">
        <v>0</v>
      </c>
      <c r="J7" s="37">
        <v>0</v>
      </c>
      <c r="K7" s="106">
        <v>12.845968712394706</v>
      </c>
      <c r="L7" s="38">
        <v>1</v>
      </c>
      <c r="M7" s="6">
        <v>39.11</v>
      </c>
      <c r="N7" s="72">
        <v>0</v>
      </c>
      <c r="O7" s="39">
        <v>9</v>
      </c>
      <c r="P7" s="40">
        <v>18</v>
      </c>
      <c r="Q7" s="41">
        <v>1</v>
      </c>
      <c r="R7" s="42">
        <v>2</v>
      </c>
      <c r="S7" s="43">
        <v>1</v>
      </c>
      <c r="T7" s="44">
        <v>0</v>
      </c>
      <c r="U7" s="66">
        <v>1</v>
      </c>
      <c r="V7" s="45">
        <v>1</v>
      </c>
      <c r="W7" s="96">
        <v>20</v>
      </c>
      <c r="X7" s="97">
        <v>0</v>
      </c>
      <c r="Y7" s="98">
        <v>0</v>
      </c>
    </row>
    <row r="8" spans="1:25" ht="14.25" customHeight="1" x14ac:dyDescent="0.2">
      <c r="A8" s="113" t="s">
        <v>79</v>
      </c>
      <c r="B8" s="4">
        <v>5361</v>
      </c>
      <c r="C8" s="10">
        <f t="shared" si="0"/>
        <v>3</v>
      </c>
      <c r="D8" s="33">
        <v>28</v>
      </c>
      <c r="E8" s="34">
        <v>26</v>
      </c>
      <c r="F8" s="35">
        <v>0</v>
      </c>
      <c r="G8" s="62">
        <v>16.492072374556987</v>
      </c>
      <c r="H8" s="36">
        <v>0</v>
      </c>
      <c r="I8" s="19">
        <v>97.8</v>
      </c>
      <c r="J8" s="37">
        <v>1</v>
      </c>
      <c r="K8" s="106">
        <v>2.8819250139899273</v>
      </c>
      <c r="L8" s="38">
        <v>0</v>
      </c>
      <c r="M8" s="6">
        <v>14.36</v>
      </c>
      <c r="N8" s="72">
        <v>0</v>
      </c>
      <c r="O8" s="39">
        <v>20</v>
      </c>
      <c r="P8" s="40">
        <v>17</v>
      </c>
      <c r="Q8" s="41">
        <v>0</v>
      </c>
      <c r="R8" s="42">
        <v>5</v>
      </c>
      <c r="S8" s="43">
        <v>3</v>
      </c>
      <c r="T8" s="44">
        <v>0</v>
      </c>
      <c r="U8" s="66">
        <v>1</v>
      </c>
      <c r="V8" s="45">
        <v>1</v>
      </c>
      <c r="W8" s="96">
        <v>80</v>
      </c>
      <c r="X8" s="97">
        <v>56</v>
      </c>
      <c r="Y8" s="98">
        <v>0</v>
      </c>
    </row>
    <row r="9" spans="1:25" ht="14.25" customHeight="1" x14ac:dyDescent="0.2">
      <c r="A9" s="113" t="s">
        <v>218</v>
      </c>
      <c r="B9" s="4">
        <v>5554</v>
      </c>
      <c r="C9" s="10">
        <f t="shared" si="0"/>
        <v>2</v>
      </c>
      <c r="D9" s="33">
        <v>28</v>
      </c>
      <c r="E9" s="34">
        <v>23</v>
      </c>
      <c r="F9" s="35">
        <v>0</v>
      </c>
      <c r="G9" s="62">
        <v>7.7725963269715521</v>
      </c>
      <c r="H9" s="36">
        <v>0</v>
      </c>
      <c r="I9" s="19">
        <v>67.7</v>
      </c>
      <c r="J9" s="37">
        <v>0</v>
      </c>
      <c r="K9" s="106">
        <v>5.5635577961829306</v>
      </c>
      <c r="L9" s="38">
        <v>0</v>
      </c>
      <c r="M9" s="6">
        <v>27.01</v>
      </c>
      <c r="N9" s="72">
        <v>0</v>
      </c>
      <c r="O9" s="39">
        <v>20</v>
      </c>
      <c r="P9" s="40">
        <v>9</v>
      </c>
      <c r="Q9" s="41">
        <v>0</v>
      </c>
      <c r="R9" s="42">
        <v>5</v>
      </c>
      <c r="S9" s="43">
        <v>2</v>
      </c>
      <c r="T9" s="44">
        <v>0</v>
      </c>
      <c r="U9" s="66">
        <v>1</v>
      </c>
      <c r="V9" s="45">
        <v>1</v>
      </c>
      <c r="W9" s="96">
        <v>80</v>
      </c>
      <c r="X9" s="97">
        <v>0</v>
      </c>
      <c r="Y9" s="98">
        <v>0</v>
      </c>
    </row>
    <row r="10" spans="1:25" ht="14.25" customHeight="1" x14ac:dyDescent="0.2">
      <c r="A10" s="113" t="s">
        <v>219</v>
      </c>
      <c r="B10" s="4">
        <v>2611</v>
      </c>
      <c r="C10" s="10">
        <f t="shared" si="0"/>
        <v>6</v>
      </c>
      <c r="D10" s="33">
        <v>15</v>
      </c>
      <c r="E10" s="34">
        <v>20</v>
      </c>
      <c r="F10" s="35">
        <v>1</v>
      </c>
      <c r="G10" s="62">
        <v>30.101493680582152</v>
      </c>
      <c r="H10" s="36">
        <v>1</v>
      </c>
      <c r="I10" s="19">
        <v>73</v>
      </c>
      <c r="J10" s="37">
        <v>0</v>
      </c>
      <c r="K10" s="106">
        <v>7.6407506702412862</v>
      </c>
      <c r="L10" s="38">
        <v>1</v>
      </c>
      <c r="M10" s="6">
        <v>31.41</v>
      </c>
      <c r="N10" s="72">
        <v>0</v>
      </c>
      <c r="O10" s="39">
        <v>9</v>
      </c>
      <c r="P10" s="40">
        <v>10</v>
      </c>
      <c r="Q10" s="41">
        <v>1</v>
      </c>
      <c r="R10" s="42">
        <v>2</v>
      </c>
      <c r="S10" s="43">
        <v>1</v>
      </c>
      <c r="T10" s="44">
        <v>0</v>
      </c>
      <c r="U10" s="66">
        <v>1</v>
      </c>
      <c r="V10" s="45">
        <v>1</v>
      </c>
      <c r="W10" s="96">
        <v>20</v>
      </c>
      <c r="X10" s="97">
        <v>2</v>
      </c>
      <c r="Y10" s="98">
        <v>0</v>
      </c>
    </row>
    <row r="11" spans="1:25" ht="14.25" customHeight="1" x14ac:dyDescent="0.2">
      <c r="A11" s="113" t="s">
        <v>232</v>
      </c>
      <c r="B11" s="4">
        <v>1267</v>
      </c>
      <c r="C11" s="10">
        <f t="shared" si="0"/>
        <v>2</v>
      </c>
      <c r="D11" s="33">
        <v>15</v>
      </c>
      <c r="E11" s="34">
        <v>15</v>
      </c>
      <c r="F11" s="35">
        <v>1</v>
      </c>
      <c r="G11" s="62">
        <v>29.747434885556434</v>
      </c>
      <c r="H11" s="36">
        <v>0</v>
      </c>
      <c r="I11" s="19">
        <v>0</v>
      </c>
      <c r="J11" s="37">
        <v>0</v>
      </c>
      <c r="K11" s="106">
        <v>6.0378847671665357</v>
      </c>
      <c r="L11" s="38">
        <v>0</v>
      </c>
      <c r="M11" s="6">
        <v>59.98</v>
      </c>
      <c r="N11" s="72">
        <v>0</v>
      </c>
      <c r="O11" s="39">
        <v>9</v>
      </c>
      <c r="P11" s="40">
        <v>16</v>
      </c>
      <c r="Q11" s="41">
        <v>1</v>
      </c>
      <c r="R11" s="42">
        <v>2</v>
      </c>
      <c r="S11" s="43">
        <v>1</v>
      </c>
      <c r="T11" s="44">
        <v>0</v>
      </c>
      <c r="U11" s="66">
        <v>0</v>
      </c>
      <c r="V11" s="45">
        <v>0</v>
      </c>
      <c r="W11" s="96">
        <v>20</v>
      </c>
      <c r="X11" s="97">
        <v>5</v>
      </c>
      <c r="Y11" s="98">
        <v>0</v>
      </c>
    </row>
    <row r="12" spans="1:25" ht="14.25" customHeight="1" x14ac:dyDescent="0.2">
      <c r="A12" s="113" t="s">
        <v>80</v>
      </c>
      <c r="B12" s="4">
        <v>14420</v>
      </c>
      <c r="C12" s="10">
        <f t="shared" si="0"/>
        <v>7</v>
      </c>
      <c r="D12" s="33">
        <v>40</v>
      </c>
      <c r="E12" s="34">
        <v>51</v>
      </c>
      <c r="F12" s="35">
        <v>1</v>
      </c>
      <c r="G12" s="62">
        <v>19.598959778085991</v>
      </c>
      <c r="H12" s="36">
        <v>0</v>
      </c>
      <c r="I12" s="19">
        <v>73.099999999999994</v>
      </c>
      <c r="J12" s="37">
        <v>0</v>
      </c>
      <c r="K12" s="106">
        <v>7.5554785020804438</v>
      </c>
      <c r="L12" s="38">
        <v>1</v>
      </c>
      <c r="M12" s="6">
        <v>26.42</v>
      </c>
      <c r="N12" s="72">
        <v>0</v>
      </c>
      <c r="O12" s="39">
        <v>28</v>
      </c>
      <c r="P12" s="40">
        <v>40</v>
      </c>
      <c r="Q12" s="41">
        <v>1</v>
      </c>
      <c r="R12" s="42">
        <v>10</v>
      </c>
      <c r="S12" s="43">
        <v>10</v>
      </c>
      <c r="T12" s="44">
        <v>1</v>
      </c>
      <c r="U12" s="66">
        <v>1</v>
      </c>
      <c r="V12" s="45">
        <v>1</v>
      </c>
      <c r="W12" s="96">
        <v>150</v>
      </c>
      <c r="X12" s="97">
        <v>205</v>
      </c>
      <c r="Y12" s="98">
        <v>1</v>
      </c>
    </row>
    <row r="13" spans="1:25" ht="14.25" customHeight="1" x14ac:dyDescent="0.2">
      <c r="A13" s="113" t="s">
        <v>220</v>
      </c>
      <c r="B13" s="4">
        <v>1285</v>
      </c>
      <c r="C13" s="10">
        <f t="shared" si="0"/>
        <v>8</v>
      </c>
      <c r="D13" s="33">
        <v>15</v>
      </c>
      <c r="E13" s="34">
        <v>21</v>
      </c>
      <c r="F13" s="35">
        <v>1</v>
      </c>
      <c r="G13" s="62">
        <v>23.315175097276263</v>
      </c>
      <c r="H13" s="36">
        <v>0</v>
      </c>
      <c r="I13" s="19">
        <v>0</v>
      </c>
      <c r="J13" s="37">
        <v>0</v>
      </c>
      <c r="K13" s="106">
        <v>9.3774319066147864</v>
      </c>
      <c r="L13" s="38">
        <v>1</v>
      </c>
      <c r="M13" s="6">
        <v>86.38</v>
      </c>
      <c r="N13" s="72">
        <v>1</v>
      </c>
      <c r="O13" s="39">
        <v>9</v>
      </c>
      <c r="P13" s="40">
        <v>20</v>
      </c>
      <c r="Q13" s="41">
        <v>1</v>
      </c>
      <c r="R13" s="42">
        <v>2</v>
      </c>
      <c r="S13" s="43">
        <v>2</v>
      </c>
      <c r="T13" s="44">
        <v>1</v>
      </c>
      <c r="U13" s="66">
        <v>1</v>
      </c>
      <c r="V13" s="45">
        <v>1</v>
      </c>
      <c r="W13" s="96">
        <v>20</v>
      </c>
      <c r="X13" s="97">
        <v>22</v>
      </c>
      <c r="Y13" s="98">
        <v>1</v>
      </c>
    </row>
    <row r="14" spans="1:25" ht="14.25" customHeight="1" x14ac:dyDescent="0.2">
      <c r="A14" s="113" t="s">
        <v>96</v>
      </c>
      <c r="B14" s="4">
        <v>280</v>
      </c>
      <c r="C14" s="10">
        <f>F14+H14+J14+L14+Q14+T14+U14+V14+Y14</f>
        <v>2</v>
      </c>
      <c r="D14" s="33">
        <v>4</v>
      </c>
      <c r="E14" s="34">
        <v>0</v>
      </c>
      <c r="F14" s="35">
        <v>0</v>
      </c>
      <c r="G14" s="62">
        <v>5.3250000000000002</v>
      </c>
      <c r="H14" s="36">
        <v>0</v>
      </c>
      <c r="I14" s="19">
        <v>100</v>
      </c>
      <c r="J14" s="37">
        <v>1</v>
      </c>
      <c r="K14" s="106">
        <v>0</v>
      </c>
      <c r="L14" s="38">
        <v>0</v>
      </c>
      <c r="M14" s="6">
        <v>71.430000000000007</v>
      </c>
      <c r="N14" s="72" t="s">
        <v>242</v>
      </c>
      <c r="O14" s="39">
        <v>4</v>
      </c>
      <c r="P14" s="40">
        <v>0</v>
      </c>
      <c r="Q14" s="41">
        <v>0</v>
      </c>
      <c r="R14" s="42">
        <v>1</v>
      </c>
      <c r="S14" s="43">
        <v>0</v>
      </c>
      <c r="T14" s="44">
        <v>0</v>
      </c>
      <c r="U14" s="66">
        <v>0</v>
      </c>
      <c r="V14" s="45">
        <v>1</v>
      </c>
      <c r="W14" s="96">
        <v>4</v>
      </c>
      <c r="X14" s="97">
        <v>0</v>
      </c>
      <c r="Y14" s="98">
        <v>0</v>
      </c>
    </row>
    <row r="15" spans="1:25" ht="14.25" customHeight="1" x14ac:dyDescent="0.2">
      <c r="A15" s="113" t="s">
        <v>28</v>
      </c>
      <c r="B15" s="4">
        <v>296</v>
      </c>
      <c r="C15" s="10">
        <f>F15+H15+J15+L15+Q15+T15+U15+V15+Y15</f>
        <v>3</v>
      </c>
      <c r="D15" s="33">
        <v>4</v>
      </c>
      <c r="E15" s="34">
        <v>2</v>
      </c>
      <c r="F15" s="35">
        <v>0</v>
      </c>
      <c r="G15" s="62">
        <v>0</v>
      </c>
      <c r="H15" s="36">
        <v>0</v>
      </c>
      <c r="I15" s="19">
        <v>0</v>
      </c>
      <c r="J15" s="37">
        <v>0</v>
      </c>
      <c r="K15" s="106">
        <v>14.864864864864865</v>
      </c>
      <c r="L15" s="38">
        <v>1</v>
      </c>
      <c r="M15" s="6">
        <v>67.569999999999993</v>
      </c>
      <c r="N15" s="72" t="s">
        <v>242</v>
      </c>
      <c r="O15" s="39">
        <v>4</v>
      </c>
      <c r="P15" s="40">
        <v>20</v>
      </c>
      <c r="Q15" s="41">
        <v>1</v>
      </c>
      <c r="R15" s="42">
        <v>1</v>
      </c>
      <c r="S15" s="43">
        <v>1</v>
      </c>
      <c r="T15" s="44">
        <v>1</v>
      </c>
      <c r="U15" s="66">
        <v>0</v>
      </c>
      <c r="V15" s="45">
        <v>0</v>
      </c>
      <c r="W15" s="96">
        <v>4</v>
      </c>
      <c r="X15" s="97">
        <v>0</v>
      </c>
      <c r="Y15" s="98">
        <v>0</v>
      </c>
    </row>
    <row r="16" spans="1:25" ht="14.25" customHeight="1" x14ac:dyDescent="0.2">
      <c r="A16" s="113" t="s">
        <v>97</v>
      </c>
      <c r="B16" s="4">
        <v>1238</v>
      </c>
      <c r="C16" s="10">
        <f t="shared" ref="C16" si="1">F16+H16+J16+L16+N16+Q16+T16+U16+V16+Y16</f>
        <v>2</v>
      </c>
      <c r="D16" s="33">
        <v>15</v>
      </c>
      <c r="E16" s="34">
        <v>3</v>
      </c>
      <c r="F16" s="35">
        <v>0</v>
      </c>
      <c r="G16" s="62">
        <v>0</v>
      </c>
      <c r="H16" s="36">
        <v>0</v>
      </c>
      <c r="I16" s="19">
        <v>100</v>
      </c>
      <c r="J16" s="37">
        <v>1</v>
      </c>
      <c r="K16" s="106">
        <v>0</v>
      </c>
      <c r="L16" s="38">
        <v>0</v>
      </c>
      <c r="M16" s="6">
        <v>64.62</v>
      </c>
      <c r="N16" s="72">
        <v>1</v>
      </c>
      <c r="O16" s="39">
        <v>9</v>
      </c>
      <c r="P16" s="40">
        <v>1</v>
      </c>
      <c r="Q16" s="41">
        <v>0</v>
      </c>
      <c r="R16" s="42">
        <v>2</v>
      </c>
      <c r="S16" s="43">
        <v>1</v>
      </c>
      <c r="T16" s="44">
        <v>0</v>
      </c>
      <c r="U16" s="66">
        <v>0</v>
      </c>
      <c r="V16" s="45">
        <v>0</v>
      </c>
      <c r="W16" s="96">
        <v>20</v>
      </c>
      <c r="X16" s="97">
        <v>0</v>
      </c>
      <c r="Y16" s="98">
        <v>0</v>
      </c>
    </row>
    <row r="17" spans="1:25" ht="14.25" customHeight="1" x14ac:dyDescent="0.2">
      <c r="A17" s="113" t="s">
        <v>29</v>
      </c>
      <c r="B17" s="4">
        <v>855</v>
      </c>
      <c r="C17" s="10">
        <f>F17+H17+J17+L17+Q17+T17+U17+V17+Y17</f>
        <v>2</v>
      </c>
      <c r="D17" s="33">
        <v>5</v>
      </c>
      <c r="E17" s="34">
        <v>1</v>
      </c>
      <c r="F17" s="35">
        <v>0</v>
      </c>
      <c r="G17" s="62">
        <v>0.57543859649122808</v>
      </c>
      <c r="H17" s="36">
        <v>0</v>
      </c>
      <c r="I17" s="19">
        <v>100</v>
      </c>
      <c r="J17" s="37">
        <v>1</v>
      </c>
      <c r="K17" s="106">
        <v>0.23391812865497078</v>
      </c>
      <c r="L17" s="38">
        <v>0</v>
      </c>
      <c r="M17" s="6">
        <v>70.180000000000007</v>
      </c>
      <c r="N17" s="72" t="s">
        <v>242</v>
      </c>
      <c r="O17" s="39">
        <v>6</v>
      </c>
      <c r="P17" s="40">
        <v>10</v>
      </c>
      <c r="Q17" s="41">
        <v>1</v>
      </c>
      <c r="R17" s="42">
        <v>2</v>
      </c>
      <c r="S17" s="43">
        <v>1</v>
      </c>
      <c r="T17" s="44">
        <v>0</v>
      </c>
      <c r="U17" s="66">
        <v>0</v>
      </c>
      <c r="V17" s="45">
        <v>0</v>
      </c>
      <c r="W17" s="96">
        <v>6</v>
      </c>
      <c r="X17" s="97">
        <v>0</v>
      </c>
      <c r="Y17" s="98">
        <v>0</v>
      </c>
    </row>
    <row r="18" spans="1:25" ht="14.25" customHeight="1" x14ac:dyDescent="0.2">
      <c r="A18" s="113" t="s">
        <v>30</v>
      </c>
      <c r="B18" s="4">
        <v>592</v>
      </c>
      <c r="C18" s="10">
        <f t="shared" ref="C18:C32" si="2">F18+H18+J18+L18+Q18+T18+U18+V18+Y18</f>
        <v>3</v>
      </c>
      <c r="D18" s="33">
        <v>5</v>
      </c>
      <c r="E18" s="34">
        <v>2</v>
      </c>
      <c r="F18" s="35">
        <v>0</v>
      </c>
      <c r="G18" s="62">
        <v>0</v>
      </c>
      <c r="H18" s="36">
        <v>0</v>
      </c>
      <c r="I18" s="19">
        <v>100</v>
      </c>
      <c r="J18" s="37">
        <v>1</v>
      </c>
      <c r="K18" s="106">
        <v>8.3614864864864877</v>
      </c>
      <c r="L18" s="38">
        <v>1</v>
      </c>
      <c r="M18" s="6">
        <v>50.68</v>
      </c>
      <c r="N18" s="72" t="s">
        <v>242</v>
      </c>
      <c r="O18" s="39">
        <v>6</v>
      </c>
      <c r="P18" s="40">
        <v>4</v>
      </c>
      <c r="Q18" s="41">
        <v>0</v>
      </c>
      <c r="R18" s="42">
        <v>2</v>
      </c>
      <c r="S18" s="43">
        <v>1</v>
      </c>
      <c r="T18" s="44">
        <v>0</v>
      </c>
      <c r="U18" s="66">
        <v>0</v>
      </c>
      <c r="V18" s="45">
        <v>1</v>
      </c>
      <c r="W18" s="96">
        <v>6</v>
      </c>
      <c r="X18" s="97">
        <v>2</v>
      </c>
      <c r="Y18" s="98">
        <v>0</v>
      </c>
    </row>
    <row r="19" spans="1:25" ht="14.25" customHeight="1" x14ac:dyDescent="0.2">
      <c r="A19" s="113" t="s">
        <v>31</v>
      </c>
      <c r="B19" s="4">
        <v>237</v>
      </c>
      <c r="C19" s="10">
        <f t="shared" si="2"/>
        <v>2</v>
      </c>
      <c r="D19" s="33">
        <v>4</v>
      </c>
      <c r="E19" s="34">
        <v>1</v>
      </c>
      <c r="F19" s="35">
        <v>0</v>
      </c>
      <c r="G19" s="62">
        <v>0</v>
      </c>
      <c r="H19" s="36">
        <v>0</v>
      </c>
      <c r="I19" s="19">
        <v>0</v>
      </c>
      <c r="J19" s="37">
        <v>0</v>
      </c>
      <c r="K19" s="106">
        <v>0</v>
      </c>
      <c r="L19" s="38">
        <v>0</v>
      </c>
      <c r="M19" s="6">
        <v>126.58</v>
      </c>
      <c r="N19" s="72" t="s">
        <v>242</v>
      </c>
      <c r="O19" s="39">
        <v>4</v>
      </c>
      <c r="P19" s="40">
        <v>2</v>
      </c>
      <c r="Q19" s="41">
        <v>0</v>
      </c>
      <c r="R19" s="42">
        <v>1</v>
      </c>
      <c r="S19" s="43">
        <v>1</v>
      </c>
      <c r="T19" s="44">
        <v>1</v>
      </c>
      <c r="U19" s="66">
        <v>1</v>
      </c>
      <c r="V19" s="45">
        <v>0</v>
      </c>
      <c r="W19" s="96">
        <v>4</v>
      </c>
      <c r="X19" s="97">
        <v>0</v>
      </c>
      <c r="Y19" s="98">
        <v>0</v>
      </c>
    </row>
    <row r="20" spans="1:25" ht="14.25" customHeight="1" x14ac:dyDescent="0.2">
      <c r="A20" s="113" t="s">
        <v>32</v>
      </c>
      <c r="B20" s="4">
        <v>215</v>
      </c>
      <c r="C20" s="10">
        <f t="shared" si="2"/>
        <v>3</v>
      </c>
      <c r="D20" s="33">
        <v>4</v>
      </c>
      <c r="E20" s="34">
        <v>2</v>
      </c>
      <c r="F20" s="35">
        <v>0</v>
      </c>
      <c r="G20" s="62">
        <v>0</v>
      </c>
      <c r="H20" s="36">
        <v>0</v>
      </c>
      <c r="I20" s="19">
        <v>100</v>
      </c>
      <c r="J20" s="37">
        <v>1</v>
      </c>
      <c r="K20" s="106">
        <v>0</v>
      </c>
      <c r="L20" s="38">
        <v>0</v>
      </c>
      <c r="M20" s="6">
        <v>279.07</v>
      </c>
      <c r="N20" s="72" t="s">
        <v>242</v>
      </c>
      <c r="O20" s="39">
        <v>4</v>
      </c>
      <c r="P20" s="40">
        <v>12</v>
      </c>
      <c r="Q20" s="41">
        <v>1</v>
      </c>
      <c r="R20" s="42">
        <v>1</v>
      </c>
      <c r="S20" s="43">
        <v>1</v>
      </c>
      <c r="T20" s="44">
        <v>1</v>
      </c>
      <c r="U20" s="66">
        <v>0</v>
      </c>
      <c r="V20" s="45">
        <v>0</v>
      </c>
      <c r="W20" s="96">
        <v>4</v>
      </c>
      <c r="X20" s="97">
        <v>0</v>
      </c>
      <c r="Y20" s="98">
        <v>0</v>
      </c>
    </row>
    <row r="21" spans="1:25" ht="14.25" customHeight="1" x14ac:dyDescent="0.2">
      <c r="A21" s="113" t="s">
        <v>98</v>
      </c>
      <c r="B21" s="4">
        <v>118</v>
      </c>
      <c r="C21" s="10">
        <f t="shared" si="2"/>
        <v>0</v>
      </c>
      <c r="D21" s="33">
        <v>4</v>
      </c>
      <c r="E21" s="34">
        <v>0</v>
      </c>
      <c r="F21" s="35">
        <v>0</v>
      </c>
      <c r="G21" s="62">
        <v>0</v>
      </c>
      <c r="H21" s="36">
        <v>0</v>
      </c>
      <c r="I21" s="19">
        <v>0</v>
      </c>
      <c r="J21" s="37">
        <v>0</v>
      </c>
      <c r="K21" s="106">
        <v>0</v>
      </c>
      <c r="L21" s="38">
        <v>0</v>
      </c>
      <c r="M21" s="6">
        <v>0</v>
      </c>
      <c r="N21" s="72" t="s">
        <v>242</v>
      </c>
      <c r="O21" s="39">
        <v>4</v>
      </c>
      <c r="P21" s="40">
        <v>0</v>
      </c>
      <c r="Q21" s="41">
        <v>0</v>
      </c>
      <c r="R21" s="42">
        <v>1</v>
      </c>
      <c r="S21" s="43">
        <v>0</v>
      </c>
      <c r="T21" s="44">
        <v>0</v>
      </c>
      <c r="U21" s="66">
        <v>0</v>
      </c>
      <c r="V21" s="45">
        <v>0</v>
      </c>
      <c r="W21" s="96">
        <v>4</v>
      </c>
      <c r="X21" s="97">
        <v>0</v>
      </c>
      <c r="Y21" s="98">
        <v>0</v>
      </c>
    </row>
    <row r="22" spans="1:25" ht="14.25" customHeight="1" x14ac:dyDescent="0.2">
      <c r="A22" s="113" t="s">
        <v>33</v>
      </c>
      <c r="B22" s="4">
        <v>588</v>
      </c>
      <c r="C22" s="10">
        <f t="shared" si="2"/>
        <v>1</v>
      </c>
      <c r="D22" s="33">
        <v>5</v>
      </c>
      <c r="E22" s="34">
        <v>1</v>
      </c>
      <c r="F22" s="35">
        <v>0</v>
      </c>
      <c r="G22" s="62">
        <v>0</v>
      </c>
      <c r="H22" s="36">
        <v>0</v>
      </c>
      <c r="I22" s="19">
        <v>100</v>
      </c>
      <c r="J22" s="37">
        <v>1</v>
      </c>
      <c r="K22" s="106">
        <v>0</v>
      </c>
      <c r="L22" s="38">
        <v>0</v>
      </c>
      <c r="M22" s="6">
        <v>20.41</v>
      </c>
      <c r="N22" s="72" t="s">
        <v>242</v>
      </c>
      <c r="O22" s="39">
        <v>6</v>
      </c>
      <c r="P22" s="40">
        <v>2</v>
      </c>
      <c r="Q22" s="41">
        <v>0</v>
      </c>
      <c r="R22" s="42">
        <v>2</v>
      </c>
      <c r="S22" s="43">
        <v>1</v>
      </c>
      <c r="T22" s="44">
        <v>0</v>
      </c>
      <c r="U22" s="66">
        <v>0</v>
      </c>
      <c r="V22" s="45">
        <v>0</v>
      </c>
      <c r="W22" s="96">
        <v>6</v>
      </c>
      <c r="X22" s="97">
        <v>0</v>
      </c>
      <c r="Y22" s="98">
        <v>0</v>
      </c>
    </row>
    <row r="23" spans="1:25" ht="14.25" customHeight="1" x14ac:dyDescent="0.2">
      <c r="A23" s="113" t="s">
        <v>34</v>
      </c>
      <c r="B23" s="4">
        <v>317</v>
      </c>
      <c r="C23" s="10">
        <f t="shared" si="2"/>
        <v>1</v>
      </c>
      <c r="D23" s="33">
        <v>4</v>
      </c>
      <c r="E23" s="34">
        <v>2</v>
      </c>
      <c r="F23" s="35">
        <v>0</v>
      </c>
      <c r="G23" s="62">
        <v>0</v>
      </c>
      <c r="H23" s="36">
        <v>0</v>
      </c>
      <c r="I23" s="19">
        <v>100</v>
      </c>
      <c r="J23" s="37">
        <v>1</v>
      </c>
      <c r="K23" s="106">
        <v>0</v>
      </c>
      <c r="L23" s="38">
        <v>0</v>
      </c>
      <c r="M23" s="6">
        <v>119.87</v>
      </c>
      <c r="N23" s="72" t="s">
        <v>242</v>
      </c>
      <c r="O23" s="39">
        <v>4</v>
      </c>
      <c r="P23" s="40">
        <v>1</v>
      </c>
      <c r="Q23" s="41">
        <v>0</v>
      </c>
      <c r="R23" s="42">
        <v>1</v>
      </c>
      <c r="S23" s="43">
        <v>0</v>
      </c>
      <c r="T23" s="44">
        <v>0</v>
      </c>
      <c r="U23" s="66">
        <v>0</v>
      </c>
      <c r="V23" s="45">
        <v>0</v>
      </c>
      <c r="W23" s="96">
        <v>4</v>
      </c>
      <c r="X23" s="97">
        <v>0</v>
      </c>
      <c r="Y23" s="98">
        <v>0</v>
      </c>
    </row>
    <row r="24" spans="1:25" ht="14.25" customHeight="1" x14ac:dyDescent="0.2">
      <c r="A24" s="113" t="s">
        <v>35</v>
      </c>
      <c r="B24" s="4">
        <v>175</v>
      </c>
      <c r="C24" s="10">
        <f t="shared" si="2"/>
        <v>3</v>
      </c>
      <c r="D24" s="33">
        <v>4</v>
      </c>
      <c r="E24" s="34">
        <v>1</v>
      </c>
      <c r="F24" s="35">
        <v>0</v>
      </c>
      <c r="G24" s="62">
        <v>0</v>
      </c>
      <c r="H24" s="36">
        <v>0</v>
      </c>
      <c r="I24" s="19">
        <v>100</v>
      </c>
      <c r="J24" s="37">
        <v>1</v>
      </c>
      <c r="K24" s="106">
        <v>0</v>
      </c>
      <c r="L24" s="38">
        <v>0</v>
      </c>
      <c r="M24" s="6">
        <v>205.71</v>
      </c>
      <c r="N24" s="72" t="s">
        <v>242</v>
      </c>
      <c r="O24" s="39">
        <v>4</v>
      </c>
      <c r="P24" s="40">
        <v>5</v>
      </c>
      <c r="Q24" s="41">
        <v>1</v>
      </c>
      <c r="R24" s="42">
        <v>1</v>
      </c>
      <c r="S24" s="43">
        <v>0</v>
      </c>
      <c r="T24" s="44">
        <v>0</v>
      </c>
      <c r="U24" s="66">
        <v>1</v>
      </c>
      <c r="V24" s="45">
        <v>0</v>
      </c>
      <c r="W24" s="96">
        <v>4</v>
      </c>
      <c r="X24" s="97">
        <v>0</v>
      </c>
      <c r="Y24" s="98">
        <v>0</v>
      </c>
    </row>
    <row r="25" spans="1:25" ht="14.25" customHeight="1" x14ac:dyDescent="0.2">
      <c r="A25" s="113" t="s">
        <v>99</v>
      </c>
      <c r="B25" s="4">
        <v>235</v>
      </c>
      <c r="C25" s="10">
        <f t="shared" si="2"/>
        <v>1</v>
      </c>
      <c r="D25" s="33">
        <v>4</v>
      </c>
      <c r="E25" s="34">
        <v>1</v>
      </c>
      <c r="F25" s="35">
        <v>0</v>
      </c>
      <c r="G25" s="62">
        <v>0</v>
      </c>
      <c r="H25" s="36">
        <v>0</v>
      </c>
      <c r="I25" s="19">
        <v>100</v>
      </c>
      <c r="J25" s="37">
        <v>1</v>
      </c>
      <c r="K25" s="106">
        <v>0</v>
      </c>
      <c r="L25" s="38">
        <v>0</v>
      </c>
      <c r="M25" s="6">
        <v>34.04</v>
      </c>
      <c r="N25" s="72" t="s">
        <v>242</v>
      </c>
      <c r="O25" s="39">
        <v>4</v>
      </c>
      <c r="P25" s="40">
        <v>0</v>
      </c>
      <c r="Q25" s="41">
        <v>0</v>
      </c>
      <c r="R25" s="42">
        <v>1</v>
      </c>
      <c r="S25" s="43">
        <v>0</v>
      </c>
      <c r="T25" s="44">
        <v>0</v>
      </c>
      <c r="U25" s="66">
        <v>0</v>
      </c>
      <c r="V25" s="45">
        <v>0</v>
      </c>
      <c r="W25" s="96">
        <v>4</v>
      </c>
      <c r="X25" s="97">
        <v>0</v>
      </c>
      <c r="Y25" s="98">
        <v>0</v>
      </c>
    </row>
    <row r="26" spans="1:25" ht="14.25" customHeight="1" x14ac:dyDescent="0.2">
      <c r="A26" s="113" t="s">
        <v>36</v>
      </c>
      <c r="B26" s="4">
        <v>1355</v>
      </c>
      <c r="C26" s="10">
        <f t="shared" ref="C26" si="3">F26+H26+J26+L26+N26+Q26+T26+U26+V26+Y26</f>
        <v>3</v>
      </c>
      <c r="D26" s="33">
        <v>15</v>
      </c>
      <c r="E26" s="34">
        <v>3</v>
      </c>
      <c r="F26" s="35">
        <v>0</v>
      </c>
      <c r="G26" s="62">
        <v>20.664206642066421</v>
      </c>
      <c r="H26" s="36">
        <v>0</v>
      </c>
      <c r="I26" s="19">
        <v>100</v>
      </c>
      <c r="J26" s="37">
        <v>1</v>
      </c>
      <c r="K26" s="106">
        <v>3.9483394833948338</v>
      </c>
      <c r="L26" s="38">
        <v>0</v>
      </c>
      <c r="M26" s="6">
        <v>47.97</v>
      </c>
      <c r="N26" s="72">
        <v>0</v>
      </c>
      <c r="O26" s="39">
        <v>9</v>
      </c>
      <c r="P26" s="40">
        <v>8</v>
      </c>
      <c r="Q26" s="41">
        <v>0</v>
      </c>
      <c r="R26" s="42">
        <v>2</v>
      </c>
      <c r="S26" s="43">
        <v>1</v>
      </c>
      <c r="T26" s="44">
        <v>0</v>
      </c>
      <c r="U26" s="66">
        <v>1</v>
      </c>
      <c r="V26" s="45">
        <v>1</v>
      </c>
      <c r="W26" s="96">
        <v>20</v>
      </c>
      <c r="X26" s="97">
        <v>0</v>
      </c>
      <c r="Y26" s="98">
        <v>0</v>
      </c>
    </row>
    <row r="27" spans="1:25" ht="14.25" customHeight="1" x14ac:dyDescent="0.2">
      <c r="A27" s="113" t="s">
        <v>100</v>
      </c>
      <c r="B27" s="4">
        <v>441</v>
      </c>
      <c r="C27" s="10">
        <f t="shared" si="2"/>
        <v>1</v>
      </c>
      <c r="D27" s="33">
        <v>4</v>
      </c>
      <c r="E27" s="34">
        <v>1</v>
      </c>
      <c r="F27" s="35">
        <v>0</v>
      </c>
      <c r="G27" s="62">
        <v>1.1882086167800454</v>
      </c>
      <c r="H27" s="36">
        <v>0</v>
      </c>
      <c r="I27" s="19">
        <v>100</v>
      </c>
      <c r="J27" s="37">
        <v>1</v>
      </c>
      <c r="K27" s="106">
        <v>0.68027210884353739</v>
      </c>
      <c r="L27" s="38">
        <v>0</v>
      </c>
      <c r="M27" s="6">
        <v>63.49</v>
      </c>
      <c r="N27" s="72" t="s">
        <v>242</v>
      </c>
      <c r="O27" s="39">
        <v>4</v>
      </c>
      <c r="P27" s="40">
        <v>2</v>
      </c>
      <c r="Q27" s="41">
        <v>0</v>
      </c>
      <c r="R27" s="42">
        <v>1</v>
      </c>
      <c r="S27" s="43">
        <v>0</v>
      </c>
      <c r="T27" s="44">
        <v>0</v>
      </c>
      <c r="U27" s="66">
        <v>0</v>
      </c>
      <c r="V27" s="45">
        <v>0</v>
      </c>
      <c r="W27" s="96">
        <v>4</v>
      </c>
      <c r="X27" s="97">
        <v>0</v>
      </c>
      <c r="Y27" s="98">
        <v>0</v>
      </c>
    </row>
    <row r="28" spans="1:25" ht="14.25" customHeight="1" x14ac:dyDescent="0.2">
      <c r="A28" s="113" t="s">
        <v>37</v>
      </c>
      <c r="B28" s="4">
        <v>1009</v>
      </c>
      <c r="C28" s="10">
        <f t="shared" ref="C28" si="4">F28+H28+J28+L28+N28+Q28+T28+U28+V28+Y28</f>
        <v>4</v>
      </c>
      <c r="D28" s="33">
        <v>15</v>
      </c>
      <c r="E28" s="34">
        <v>15</v>
      </c>
      <c r="F28" s="35">
        <v>1</v>
      </c>
      <c r="G28" s="62">
        <v>1.2547076313181367</v>
      </c>
      <c r="H28" s="36">
        <v>0</v>
      </c>
      <c r="I28" s="19">
        <v>100</v>
      </c>
      <c r="J28" s="37">
        <v>1</v>
      </c>
      <c r="K28" s="106">
        <v>1.4866204162537164</v>
      </c>
      <c r="L28" s="38">
        <v>0</v>
      </c>
      <c r="M28" s="6">
        <v>128.84</v>
      </c>
      <c r="N28" s="72">
        <v>1</v>
      </c>
      <c r="O28" s="39">
        <v>9</v>
      </c>
      <c r="P28" s="40">
        <v>12</v>
      </c>
      <c r="Q28" s="41">
        <v>1</v>
      </c>
      <c r="R28" s="42">
        <v>2</v>
      </c>
      <c r="S28" s="43">
        <v>1</v>
      </c>
      <c r="T28" s="44">
        <v>0</v>
      </c>
      <c r="U28" s="66">
        <v>0</v>
      </c>
      <c r="V28" s="45">
        <v>0</v>
      </c>
      <c r="W28" s="96">
        <v>20</v>
      </c>
      <c r="X28" s="97">
        <v>0</v>
      </c>
      <c r="Y28" s="98">
        <v>0</v>
      </c>
    </row>
    <row r="29" spans="1:25" ht="14.25" customHeight="1" x14ac:dyDescent="0.2">
      <c r="A29" s="113" t="s">
        <v>38</v>
      </c>
      <c r="B29" s="4">
        <v>478</v>
      </c>
      <c r="C29" s="10">
        <f t="shared" si="2"/>
        <v>3</v>
      </c>
      <c r="D29" s="33">
        <v>4</v>
      </c>
      <c r="E29" s="34">
        <v>2</v>
      </c>
      <c r="F29" s="35">
        <v>0</v>
      </c>
      <c r="G29" s="62">
        <v>7.9497907949790791</v>
      </c>
      <c r="H29" s="36">
        <v>0</v>
      </c>
      <c r="I29" s="19">
        <v>100</v>
      </c>
      <c r="J29" s="37">
        <v>1</v>
      </c>
      <c r="K29" s="106">
        <v>0</v>
      </c>
      <c r="L29" s="38">
        <v>0</v>
      </c>
      <c r="M29" s="6">
        <v>75.31</v>
      </c>
      <c r="N29" s="72" t="s">
        <v>242</v>
      </c>
      <c r="O29" s="39">
        <v>4</v>
      </c>
      <c r="P29" s="40">
        <v>5</v>
      </c>
      <c r="Q29" s="41">
        <v>1</v>
      </c>
      <c r="R29" s="42">
        <v>1</v>
      </c>
      <c r="S29" s="43">
        <v>1</v>
      </c>
      <c r="T29" s="44">
        <v>1</v>
      </c>
      <c r="U29" s="66">
        <v>0</v>
      </c>
      <c r="V29" s="45">
        <v>0</v>
      </c>
      <c r="W29" s="96">
        <v>4</v>
      </c>
      <c r="X29" s="97">
        <v>0</v>
      </c>
      <c r="Y29" s="98">
        <v>0</v>
      </c>
    </row>
    <row r="30" spans="1:25" ht="14.25" customHeight="1" x14ac:dyDescent="0.2">
      <c r="A30" s="113" t="s">
        <v>101</v>
      </c>
      <c r="B30" s="4">
        <v>198</v>
      </c>
      <c r="C30" s="10">
        <f t="shared" si="2"/>
        <v>2</v>
      </c>
      <c r="D30" s="33">
        <v>4</v>
      </c>
      <c r="E30" s="34">
        <v>1</v>
      </c>
      <c r="F30" s="35">
        <v>0</v>
      </c>
      <c r="G30" s="62">
        <v>0</v>
      </c>
      <c r="H30" s="36">
        <v>0</v>
      </c>
      <c r="I30" s="19">
        <v>100</v>
      </c>
      <c r="J30" s="37">
        <v>1</v>
      </c>
      <c r="K30" s="106">
        <v>0</v>
      </c>
      <c r="L30" s="38">
        <v>0</v>
      </c>
      <c r="M30" s="6">
        <v>111.11</v>
      </c>
      <c r="N30" s="72" t="s">
        <v>242</v>
      </c>
      <c r="O30" s="39">
        <v>4</v>
      </c>
      <c r="P30" s="40">
        <v>4</v>
      </c>
      <c r="Q30" s="41">
        <v>1</v>
      </c>
      <c r="R30" s="42">
        <v>1</v>
      </c>
      <c r="S30" s="43">
        <v>0</v>
      </c>
      <c r="T30" s="44">
        <v>0</v>
      </c>
      <c r="U30" s="66">
        <v>0</v>
      </c>
      <c r="V30" s="45">
        <v>0</v>
      </c>
      <c r="W30" s="96">
        <v>4</v>
      </c>
      <c r="X30" s="97">
        <v>0</v>
      </c>
      <c r="Y30" s="98">
        <v>0</v>
      </c>
    </row>
    <row r="31" spans="1:25" ht="14.25" customHeight="1" x14ac:dyDescent="0.2">
      <c r="A31" s="113" t="s">
        <v>39</v>
      </c>
      <c r="B31" s="4">
        <v>788</v>
      </c>
      <c r="C31" s="10">
        <f t="shared" si="2"/>
        <v>0</v>
      </c>
      <c r="D31" s="33">
        <v>5</v>
      </c>
      <c r="E31" s="34">
        <v>2</v>
      </c>
      <c r="F31" s="35">
        <v>0</v>
      </c>
      <c r="G31" s="62">
        <v>19.035532994923859</v>
      </c>
      <c r="H31" s="36">
        <v>0</v>
      </c>
      <c r="I31" s="19">
        <v>0</v>
      </c>
      <c r="J31" s="37">
        <v>0</v>
      </c>
      <c r="K31" s="106">
        <v>2.7284263959390862</v>
      </c>
      <c r="L31" s="38">
        <v>0</v>
      </c>
      <c r="M31" s="6">
        <v>50.76</v>
      </c>
      <c r="N31" s="72" t="s">
        <v>242</v>
      </c>
      <c r="O31" s="39">
        <v>6</v>
      </c>
      <c r="P31" s="40">
        <v>2</v>
      </c>
      <c r="Q31" s="41">
        <v>0</v>
      </c>
      <c r="R31" s="42">
        <v>2</v>
      </c>
      <c r="S31" s="43">
        <v>0</v>
      </c>
      <c r="T31" s="44">
        <v>0</v>
      </c>
      <c r="U31" s="66">
        <v>0</v>
      </c>
      <c r="V31" s="45">
        <v>0</v>
      </c>
      <c r="W31" s="96">
        <v>6</v>
      </c>
      <c r="X31" s="97">
        <v>0</v>
      </c>
      <c r="Y31" s="98">
        <v>0</v>
      </c>
    </row>
    <row r="32" spans="1:25" ht="14.25" customHeight="1" x14ac:dyDescent="0.2">
      <c r="A32" s="113" t="s">
        <v>40</v>
      </c>
      <c r="B32" s="4">
        <v>196</v>
      </c>
      <c r="C32" s="10">
        <f t="shared" si="2"/>
        <v>2</v>
      </c>
      <c r="D32" s="33">
        <v>4</v>
      </c>
      <c r="E32" s="34">
        <v>1</v>
      </c>
      <c r="F32" s="35">
        <v>0</v>
      </c>
      <c r="G32" s="62">
        <v>0</v>
      </c>
      <c r="H32" s="36">
        <v>0</v>
      </c>
      <c r="I32" s="19">
        <v>100</v>
      </c>
      <c r="J32" s="37">
        <v>1</v>
      </c>
      <c r="K32" s="106">
        <v>1.0204081632653061</v>
      </c>
      <c r="L32" s="38">
        <v>0</v>
      </c>
      <c r="M32" s="6">
        <v>255.1</v>
      </c>
      <c r="N32" s="72" t="s">
        <v>242</v>
      </c>
      <c r="O32" s="39">
        <v>4</v>
      </c>
      <c r="P32" s="40">
        <v>10</v>
      </c>
      <c r="Q32" s="41">
        <v>1</v>
      </c>
      <c r="R32" s="42">
        <v>1</v>
      </c>
      <c r="S32" s="43">
        <v>0</v>
      </c>
      <c r="T32" s="44">
        <v>0</v>
      </c>
      <c r="U32" s="66">
        <v>0</v>
      </c>
      <c r="V32" s="45">
        <v>0</v>
      </c>
      <c r="W32" s="96">
        <v>4</v>
      </c>
      <c r="X32" s="97">
        <v>0</v>
      </c>
      <c r="Y32" s="98">
        <v>0</v>
      </c>
    </row>
    <row r="33" spans="1:25" ht="14.25" customHeight="1" x14ac:dyDescent="0.2">
      <c r="A33" s="113" t="s">
        <v>41</v>
      </c>
      <c r="B33" s="4">
        <v>1313</v>
      </c>
      <c r="C33" s="10">
        <f t="shared" ref="C33" si="5">F33+H33+J33+L33+N33+Q33+T33+U33+V33+Y33</f>
        <v>7</v>
      </c>
      <c r="D33" s="33">
        <v>15</v>
      </c>
      <c r="E33" s="34">
        <v>5</v>
      </c>
      <c r="F33" s="35">
        <v>0</v>
      </c>
      <c r="G33" s="62">
        <v>41.76161462300076</v>
      </c>
      <c r="H33" s="36">
        <v>1</v>
      </c>
      <c r="I33" s="19">
        <v>100</v>
      </c>
      <c r="J33" s="37">
        <v>1</v>
      </c>
      <c r="K33" s="106">
        <v>8.7966488956587963</v>
      </c>
      <c r="L33" s="38">
        <v>1</v>
      </c>
      <c r="M33" s="6">
        <v>76.16</v>
      </c>
      <c r="N33" s="72">
        <v>1</v>
      </c>
      <c r="O33" s="39">
        <v>9</v>
      </c>
      <c r="P33" s="40">
        <v>20</v>
      </c>
      <c r="Q33" s="41">
        <v>1</v>
      </c>
      <c r="R33" s="42">
        <v>2</v>
      </c>
      <c r="S33" s="43">
        <v>1</v>
      </c>
      <c r="T33" s="44">
        <v>0</v>
      </c>
      <c r="U33" s="66">
        <v>1</v>
      </c>
      <c r="V33" s="45">
        <v>1</v>
      </c>
      <c r="W33" s="96">
        <v>20</v>
      </c>
      <c r="X33" s="97">
        <v>0</v>
      </c>
      <c r="Y33" s="98">
        <v>0</v>
      </c>
    </row>
    <row r="34" spans="1:25" ht="14.25" customHeight="1" x14ac:dyDescent="0.2">
      <c r="A34" s="113" t="s">
        <v>42</v>
      </c>
      <c r="B34" s="4">
        <v>493</v>
      </c>
      <c r="C34" s="10">
        <f t="shared" ref="C34:C48" si="6">F34+H34+J34+L34+Q34+T34+U34+V34+Y34</f>
        <v>1</v>
      </c>
      <c r="D34" s="33">
        <v>4</v>
      </c>
      <c r="E34" s="34">
        <v>2</v>
      </c>
      <c r="F34" s="35">
        <v>0</v>
      </c>
      <c r="G34" s="62">
        <v>0</v>
      </c>
      <c r="H34" s="36">
        <v>0</v>
      </c>
      <c r="I34" s="19">
        <v>100</v>
      </c>
      <c r="J34" s="37">
        <v>1</v>
      </c>
      <c r="K34" s="106">
        <v>0</v>
      </c>
      <c r="L34" s="38">
        <v>0</v>
      </c>
      <c r="M34" s="6">
        <v>48.68</v>
      </c>
      <c r="N34" s="72" t="s">
        <v>242</v>
      </c>
      <c r="O34" s="39">
        <v>4</v>
      </c>
      <c r="P34" s="40">
        <v>3</v>
      </c>
      <c r="Q34" s="41">
        <v>0</v>
      </c>
      <c r="R34" s="42">
        <v>1</v>
      </c>
      <c r="S34" s="43">
        <v>0</v>
      </c>
      <c r="T34" s="44">
        <v>0</v>
      </c>
      <c r="U34" s="66">
        <v>0</v>
      </c>
      <c r="V34" s="45">
        <v>0</v>
      </c>
      <c r="W34" s="96">
        <v>4</v>
      </c>
      <c r="X34" s="97">
        <v>0</v>
      </c>
      <c r="Y34" s="98">
        <v>0</v>
      </c>
    </row>
    <row r="35" spans="1:25" ht="14.25" customHeight="1" x14ac:dyDescent="0.2">
      <c r="A35" s="113" t="s">
        <v>43</v>
      </c>
      <c r="B35" s="4">
        <v>199</v>
      </c>
      <c r="C35" s="10">
        <f t="shared" si="6"/>
        <v>2</v>
      </c>
      <c r="D35" s="33">
        <v>4</v>
      </c>
      <c r="E35" s="34">
        <v>2</v>
      </c>
      <c r="F35" s="35">
        <v>0</v>
      </c>
      <c r="G35" s="62">
        <v>0</v>
      </c>
      <c r="H35" s="36">
        <v>0</v>
      </c>
      <c r="I35" s="19">
        <v>100</v>
      </c>
      <c r="J35" s="37">
        <v>1</v>
      </c>
      <c r="K35" s="106">
        <v>0</v>
      </c>
      <c r="L35" s="38">
        <v>0</v>
      </c>
      <c r="M35" s="6">
        <v>110.55</v>
      </c>
      <c r="N35" s="72" t="s">
        <v>242</v>
      </c>
      <c r="O35" s="39">
        <v>4</v>
      </c>
      <c r="P35" s="40">
        <v>1</v>
      </c>
      <c r="Q35" s="41">
        <v>0</v>
      </c>
      <c r="R35" s="42">
        <v>1</v>
      </c>
      <c r="S35" s="43">
        <v>1</v>
      </c>
      <c r="T35" s="44">
        <v>1</v>
      </c>
      <c r="U35" s="66">
        <v>0</v>
      </c>
      <c r="V35" s="45">
        <v>0</v>
      </c>
      <c r="W35" s="96">
        <v>4</v>
      </c>
      <c r="X35" s="97">
        <v>0</v>
      </c>
      <c r="Y35" s="98">
        <v>0</v>
      </c>
    </row>
    <row r="36" spans="1:25" ht="14.25" customHeight="1" x14ac:dyDescent="0.2">
      <c r="A36" s="113" t="s">
        <v>102</v>
      </c>
      <c r="B36" s="4">
        <v>373</v>
      </c>
      <c r="C36" s="10">
        <f t="shared" si="6"/>
        <v>5</v>
      </c>
      <c r="D36" s="33">
        <v>4</v>
      </c>
      <c r="E36" s="34">
        <v>3</v>
      </c>
      <c r="F36" s="35">
        <v>0</v>
      </c>
      <c r="G36" s="62">
        <v>40.214477211796243</v>
      </c>
      <c r="H36" s="36">
        <v>1</v>
      </c>
      <c r="I36" s="19">
        <v>100</v>
      </c>
      <c r="J36" s="37">
        <v>1</v>
      </c>
      <c r="K36" s="106">
        <v>0.13404825737265416</v>
      </c>
      <c r="L36" s="38">
        <v>0</v>
      </c>
      <c r="M36" s="6">
        <v>40.21</v>
      </c>
      <c r="N36" s="72" t="s">
        <v>242</v>
      </c>
      <c r="O36" s="39">
        <v>4</v>
      </c>
      <c r="P36" s="40">
        <v>4</v>
      </c>
      <c r="Q36" s="41">
        <v>1</v>
      </c>
      <c r="R36" s="42">
        <v>1</v>
      </c>
      <c r="S36" s="43">
        <v>1</v>
      </c>
      <c r="T36" s="44">
        <v>1</v>
      </c>
      <c r="U36" s="66">
        <v>1</v>
      </c>
      <c r="V36" s="45">
        <v>0</v>
      </c>
      <c r="W36" s="96">
        <v>4</v>
      </c>
      <c r="X36" s="97">
        <v>0</v>
      </c>
      <c r="Y36" s="98">
        <v>0</v>
      </c>
    </row>
    <row r="37" spans="1:25" ht="14.25" customHeight="1" x14ac:dyDescent="0.2">
      <c r="A37" s="113" t="s">
        <v>44</v>
      </c>
      <c r="B37" s="4">
        <v>368</v>
      </c>
      <c r="C37" s="10">
        <f t="shared" si="6"/>
        <v>3</v>
      </c>
      <c r="D37" s="33">
        <v>4</v>
      </c>
      <c r="E37" s="34">
        <v>1</v>
      </c>
      <c r="F37" s="35">
        <v>0</v>
      </c>
      <c r="G37" s="62">
        <v>0</v>
      </c>
      <c r="H37" s="36">
        <v>0</v>
      </c>
      <c r="I37" s="19">
        <v>100</v>
      </c>
      <c r="J37" s="37">
        <v>1</v>
      </c>
      <c r="K37" s="106">
        <v>0</v>
      </c>
      <c r="L37" s="38">
        <v>0</v>
      </c>
      <c r="M37" s="6">
        <v>65.22</v>
      </c>
      <c r="N37" s="72" t="s">
        <v>242</v>
      </c>
      <c r="O37" s="39">
        <v>4</v>
      </c>
      <c r="P37" s="40">
        <v>6</v>
      </c>
      <c r="Q37" s="41">
        <v>1</v>
      </c>
      <c r="R37" s="42">
        <v>1</v>
      </c>
      <c r="S37" s="43">
        <v>0</v>
      </c>
      <c r="T37" s="44">
        <v>0</v>
      </c>
      <c r="U37" s="66">
        <v>1</v>
      </c>
      <c r="V37" s="45">
        <v>0</v>
      </c>
      <c r="W37" s="96">
        <v>4</v>
      </c>
      <c r="X37" s="97">
        <v>0</v>
      </c>
      <c r="Y37" s="98">
        <v>0</v>
      </c>
    </row>
    <row r="38" spans="1:25" ht="14.25" customHeight="1" x14ac:dyDescent="0.2">
      <c r="A38" s="113" t="s">
        <v>45</v>
      </c>
      <c r="B38" s="4">
        <v>958</v>
      </c>
      <c r="C38" s="10">
        <f t="shared" si="6"/>
        <v>2</v>
      </c>
      <c r="D38" s="33">
        <v>5</v>
      </c>
      <c r="E38" s="34">
        <v>3</v>
      </c>
      <c r="F38" s="35">
        <v>0</v>
      </c>
      <c r="G38" s="62">
        <v>9.7713987473903963</v>
      </c>
      <c r="H38" s="36">
        <v>0</v>
      </c>
      <c r="I38" s="19">
        <v>100</v>
      </c>
      <c r="J38" s="37">
        <v>1</v>
      </c>
      <c r="K38" s="106">
        <v>0</v>
      </c>
      <c r="L38" s="38">
        <v>0</v>
      </c>
      <c r="M38" s="6">
        <v>59.5</v>
      </c>
      <c r="N38" s="72" t="s">
        <v>242</v>
      </c>
      <c r="O38" s="39">
        <v>6</v>
      </c>
      <c r="P38" s="40">
        <v>1</v>
      </c>
      <c r="Q38" s="41">
        <v>0</v>
      </c>
      <c r="R38" s="42">
        <v>2</v>
      </c>
      <c r="S38" s="43">
        <v>1</v>
      </c>
      <c r="T38" s="44">
        <v>0</v>
      </c>
      <c r="U38" s="66">
        <v>0</v>
      </c>
      <c r="V38" s="45">
        <v>1</v>
      </c>
      <c r="W38" s="96">
        <v>6</v>
      </c>
      <c r="X38" s="97">
        <v>1</v>
      </c>
      <c r="Y38" s="98">
        <v>0</v>
      </c>
    </row>
    <row r="39" spans="1:25" ht="14.25" customHeight="1" x14ac:dyDescent="0.2">
      <c r="A39" s="113" t="s">
        <v>46</v>
      </c>
      <c r="B39" s="4">
        <v>86</v>
      </c>
      <c r="C39" s="10">
        <f t="shared" si="6"/>
        <v>2</v>
      </c>
      <c r="D39" s="33">
        <v>4</v>
      </c>
      <c r="E39" s="34">
        <v>1</v>
      </c>
      <c r="F39" s="35">
        <v>0</v>
      </c>
      <c r="G39" s="62">
        <v>0</v>
      </c>
      <c r="H39" s="36">
        <v>0</v>
      </c>
      <c r="I39" s="19">
        <v>100</v>
      </c>
      <c r="J39" s="37">
        <v>1</v>
      </c>
      <c r="K39" s="106">
        <v>0</v>
      </c>
      <c r="L39" s="38">
        <v>0</v>
      </c>
      <c r="M39" s="6">
        <v>174.42</v>
      </c>
      <c r="N39" s="72" t="s">
        <v>242</v>
      </c>
      <c r="O39" s="39">
        <v>4</v>
      </c>
      <c r="P39" s="40">
        <v>2</v>
      </c>
      <c r="Q39" s="41">
        <v>0</v>
      </c>
      <c r="R39" s="42">
        <v>1</v>
      </c>
      <c r="S39" s="43">
        <v>1</v>
      </c>
      <c r="T39" s="44">
        <v>1</v>
      </c>
      <c r="U39" s="66">
        <v>0</v>
      </c>
      <c r="V39" s="45">
        <v>0</v>
      </c>
      <c r="W39" s="96">
        <v>4</v>
      </c>
      <c r="X39" s="97">
        <v>0</v>
      </c>
      <c r="Y39" s="98">
        <v>0</v>
      </c>
    </row>
    <row r="40" spans="1:25" ht="14.25" customHeight="1" x14ac:dyDescent="0.2">
      <c r="A40" s="113" t="s">
        <v>47</v>
      </c>
      <c r="B40" s="4">
        <v>163</v>
      </c>
      <c r="C40" s="10">
        <f t="shared" si="6"/>
        <v>4</v>
      </c>
      <c r="D40" s="33">
        <v>4</v>
      </c>
      <c r="E40" s="34">
        <v>3</v>
      </c>
      <c r="F40" s="35">
        <v>0</v>
      </c>
      <c r="G40" s="62">
        <v>0</v>
      </c>
      <c r="H40" s="36">
        <v>0</v>
      </c>
      <c r="I40" s="19">
        <v>100</v>
      </c>
      <c r="J40" s="37">
        <v>1</v>
      </c>
      <c r="K40" s="106">
        <v>0</v>
      </c>
      <c r="L40" s="38">
        <v>0</v>
      </c>
      <c r="M40" s="6">
        <v>153.37</v>
      </c>
      <c r="N40" s="72" t="s">
        <v>242</v>
      </c>
      <c r="O40" s="39">
        <v>4</v>
      </c>
      <c r="P40" s="40">
        <v>25</v>
      </c>
      <c r="Q40" s="41">
        <v>1</v>
      </c>
      <c r="R40" s="42">
        <v>1</v>
      </c>
      <c r="S40" s="43">
        <v>1</v>
      </c>
      <c r="T40" s="44">
        <v>1</v>
      </c>
      <c r="U40" s="66">
        <v>1</v>
      </c>
      <c r="V40" s="45">
        <v>0</v>
      </c>
      <c r="W40" s="96">
        <v>4</v>
      </c>
      <c r="X40" s="97">
        <v>0</v>
      </c>
      <c r="Y40" s="98">
        <v>0</v>
      </c>
    </row>
    <row r="41" spans="1:25" ht="14.25" customHeight="1" x14ac:dyDescent="0.2">
      <c r="A41" s="113" t="s">
        <v>48</v>
      </c>
      <c r="B41" s="4">
        <v>687</v>
      </c>
      <c r="C41" s="10">
        <f t="shared" si="6"/>
        <v>1</v>
      </c>
      <c r="D41" s="33">
        <v>5</v>
      </c>
      <c r="E41" s="34">
        <v>2</v>
      </c>
      <c r="F41" s="35">
        <v>0</v>
      </c>
      <c r="G41" s="62">
        <v>0</v>
      </c>
      <c r="H41" s="36">
        <v>0</v>
      </c>
      <c r="I41" s="19">
        <v>100</v>
      </c>
      <c r="J41" s="37">
        <v>1</v>
      </c>
      <c r="K41" s="106">
        <v>0.72780203784570596</v>
      </c>
      <c r="L41" s="38">
        <v>0</v>
      </c>
      <c r="M41" s="6">
        <v>39.299999999999997</v>
      </c>
      <c r="N41" s="72" t="s">
        <v>242</v>
      </c>
      <c r="O41" s="39">
        <v>6</v>
      </c>
      <c r="P41" s="40">
        <v>5</v>
      </c>
      <c r="Q41" s="41">
        <v>0</v>
      </c>
      <c r="R41" s="42">
        <v>2</v>
      </c>
      <c r="S41" s="43">
        <v>1</v>
      </c>
      <c r="T41" s="44">
        <v>0</v>
      </c>
      <c r="U41" s="66">
        <v>0</v>
      </c>
      <c r="V41" s="45">
        <v>0</v>
      </c>
      <c r="W41" s="96">
        <v>6</v>
      </c>
      <c r="X41" s="97">
        <v>0</v>
      </c>
      <c r="Y41" s="98">
        <v>0</v>
      </c>
    </row>
    <row r="42" spans="1:25" ht="14.25" customHeight="1" x14ac:dyDescent="0.2">
      <c r="A42" s="113" t="s">
        <v>49</v>
      </c>
      <c r="B42" s="4">
        <v>622</v>
      </c>
      <c r="C42" s="10">
        <f t="shared" si="6"/>
        <v>2</v>
      </c>
      <c r="D42" s="33">
        <v>5</v>
      </c>
      <c r="E42" s="34">
        <v>2</v>
      </c>
      <c r="F42" s="35">
        <v>0</v>
      </c>
      <c r="G42" s="62">
        <v>16.172025723472668</v>
      </c>
      <c r="H42" s="36">
        <v>0</v>
      </c>
      <c r="I42" s="19">
        <v>100</v>
      </c>
      <c r="J42" s="37">
        <v>1</v>
      </c>
      <c r="K42" s="106">
        <v>2.3311897106109325</v>
      </c>
      <c r="L42" s="38">
        <v>0</v>
      </c>
      <c r="M42" s="6">
        <v>48.23</v>
      </c>
      <c r="N42" s="72" t="s">
        <v>242</v>
      </c>
      <c r="O42" s="39">
        <v>6</v>
      </c>
      <c r="P42" s="40">
        <v>2</v>
      </c>
      <c r="Q42" s="41">
        <v>0</v>
      </c>
      <c r="R42" s="42">
        <v>2</v>
      </c>
      <c r="S42" s="43">
        <v>2</v>
      </c>
      <c r="T42" s="44">
        <v>1</v>
      </c>
      <c r="U42" s="66">
        <v>0</v>
      </c>
      <c r="V42" s="45">
        <v>0</v>
      </c>
      <c r="W42" s="96">
        <v>6</v>
      </c>
      <c r="X42" s="97">
        <v>0</v>
      </c>
      <c r="Y42" s="98">
        <v>0</v>
      </c>
    </row>
    <row r="43" spans="1:25" ht="14.25" customHeight="1" x14ac:dyDescent="0.2">
      <c r="A43" s="113" t="s">
        <v>50</v>
      </c>
      <c r="B43" s="4">
        <v>449</v>
      </c>
      <c r="C43" s="10">
        <f t="shared" si="6"/>
        <v>2</v>
      </c>
      <c r="D43" s="33">
        <v>4</v>
      </c>
      <c r="E43" s="34">
        <v>2</v>
      </c>
      <c r="F43" s="35">
        <v>0</v>
      </c>
      <c r="G43" s="62">
        <v>0</v>
      </c>
      <c r="H43" s="36">
        <v>0</v>
      </c>
      <c r="I43" s="19">
        <v>100</v>
      </c>
      <c r="J43" s="37">
        <v>1</v>
      </c>
      <c r="K43" s="106">
        <v>0</v>
      </c>
      <c r="L43" s="38">
        <v>0</v>
      </c>
      <c r="M43" s="6">
        <v>44.54</v>
      </c>
      <c r="N43" s="72" t="s">
        <v>242</v>
      </c>
      <c r="O43" s="39">
        <v>4</v>
      </c>
      <c r="P43" s="40">
        <v>2</v>
      </c>
      <c r="Q43" s="41">
        <v>0</v>
      </c>
      <c r="R43" s="42">
        <v>1</v>
      </c>
      <c r="S43" s="43">
        <v>1</v>
      </c>
      <c r="T43" s="44">
        <v>1</v>
      </c>
      <c r="U43" s="66">
        <v>0</v>
      </c>
      <c r="V43" s="45">
        <v>0</v>
      </c>
      <c r="W43" s="96">
        <v>4</v>
      </c>
      <c r="X43" s="97">
        <v>0</v>
      </c>
      <c r="Y43" s="98">
        <v>0</v>
      </c>
    </row>
    <row r="44" spans="1:25" ht="14.25" customHeight="1" x14ac:dyDescent="0.2">
      <c r="A44" s="113" t="s">
        <v>51</v>
      </c>
      <c r="B44" s="4">
        <v>599</v>
      </c>
      <c r="C44" s="10">
        <f t="shared" si="6"/>
        <v>2</v>
      </c>
      <c r="D44" s="33">
        <v>5</v>
      </c>
      <c r="E44" s="34">
        <v>3</v>
      </c>
      <c r="F44" s="35">
        <v>0</v>
      </c>
      <c r="G44" s="62">
        <v>0</v>
      </c>
      <c r="H44" s="36">
        <v>0</v>
      </c>
      <c r="I44" s="19">
        <v>100</v>
      </c>
      <c r="J44" s="37">
        <v>1</v>
      </c>
      <c r="K44" s="106">
        <v>0.91819699499165275</v>
      </c>
      <c r="L44" s="38">
        <v>0</v>
      </c>
      <c r="M44" s="6">
        <v>40.07</v>
      </c>
      <c r="N44" s="72" t="s">
        <v>242</v>
      </c>
      <c r="O44" s="39">
        <v>6</v>
      </c>
      <c r="P44" s="40">
        <v>15</v>
      </c>
      <c r="Q44" s="41">
        <v>1</v>
      </c>
      <c r="R44" s="42">
        <v>2</v>
      </c>
      <c r="S44" s="43">
        <v>0</v>
      </c>
      <c r="T44" s="44">
        <v>0</v>
      </c>
      <c r="U44" s="66">
        <v>0</v>
      </c>
      <c r="V44" s="45">
        <v>0</v>
      </c>
      <c r="W44" s="96">
        <v>6</v>
      </c>
      <c r="X44" s="97">
        <v>2</v>
      </c>
      <c r="Y44" s="98">
        <v>0</v>
      </c>
    </row>
    <row r="45" spans="1:25" ht="14.25" customHeight="1" x14ac:dyDescent="0.2">
      <c r="A45" s="113" t="s">
        <v>103</v>
      </c>
      <c r="B45" s="4">
        <v>664</v>
      </c>
      <c r="C45" s="10">
        <f t="shared" si="6"/>
        <v>2</v>
      </c>
      <c r="D45" s="33">
        <v>5</v>
      </c>
      <c r="E45" s="34">
        <v>2</v>
      </c>
      <c r="F45" s="35">
        <v>0</v>
      </c>
      <c r="G45" s="62">
        <v>0</v>
      </c>
      <c r="H45" s="36">
        <v>0</v>
      </c>
      <c r="I45" s="19">
        <v>100</v>
      </c>
      <c r="J45" s="37">
        <v>1</v>
      </c>
      <c r="K45" s="106">
        <v>0</v>
      </c>
      <c r="L45" s="38">
        <v>0</v>
      </c>
      <c r="M45" s="6">
        <v>60.24</v>
      </c>
      <c r="N45" s="72" t="s">
        <v>242</v>
      </c>
      <c r="O45" s="39">
        <v>6</v>
      </c>
      <c r="P45" s="40">
        <v>0</v>
      </c>
      <c r="Q45" s="41">
        <v>0</v>
      </c>
      <c r="R45" s="42">
        <v>2</v>
      </c>
      <c r="S45" s="43">
        <v>0</v>
      </c>
      <c r="T45" s="44">
        <v>0</v>
      </c>
      <c r="U45" s="66">
        <v>1</v>
      </c>
      <c r="V45" s="45">
        <v>0</v>
      </c>
      <c r="W45" s="96">
        <v>6</v>
      </c>
      <c r="X45" s="97">
        <v>0</v>
      </c>
      <c r="Y45" s="98">
        <v>0</v>
      </c>
    </row>
    <row r="46" spans="1:25" ht="14.25" customHeight="1" x14ac:dyDescent="0.2">
      <c r="A46" s="113" t="s">
        <v>52</v>
      </c>
      <c r="B46" s="4">
        <v>1151</v>
      </c>
      <c r="C46" s="10">
        <f t="shared" ref="C46" si="7">F46+H46+J46+L46+N46+Q46+T46+U46+V46+Y46</f>
        <v>2</v>
      </c>
      <c r="D46" s="33">
        <v>15</v>
      </c>
      <c r="E46" s="34">
        <v>4</v>
      </c>
      <c r="F46" s="35">
        <v>0</v>
      </c>
      <c r="G46" s="62">
        <v>0</v>
      </c>
      <c r="H46" s="36">
        <v>0</v>
      </c>
      <c r="I46" s="19">
        <v>100</v>
      </c>
      <c r="J46" s="37">
        <v>1</v>
      </c>
      <c r="K46" s="106">
        <v>0</v>
      </c>
      <c r="L46" s="38">
        <v>0</v>
      </c>
      <c r="M46" s="6">
        <v>48.65</v>
      </c>
      <c r="N46" s="72">
        <v>0</v>
      </c>
      <c r="O46" s="39">
        <v>9</v>
      </c>
      <c r="P46" s="40">
        <v>12</v>
      </c>
      <c r="Q46" s="41">
        <v>1</v>
      </c>
      <c r="R46" s="42">
        <v>2</v>
      </c>
      <c r="S46" s="43">
        <v>1</v>
      </c>
      <c r="T46" s="44">
        <v>0</v>
      </c>
      <c r="U46" s="66">
        <v>0</v>
      </c>
      <c r="V46" s="45">
        <v>0</v>
      </c>
      <c r="W46" s="96">
        <v>20</v>
      </c>
      <c r="X46" s="97">
        <v>0</v>
      </c>
      <c r="Y46" s="98">
        <v>0</v>
      </c>
    </row>
    <row r="47" spans="1:25" ht="14.25" customHeight="1" x14ac:dyDescent="0.2">
      <c r="A47" s="113" t="s">
        <v>53</v>
      </c>
      <c r="B47" s="4">
        <v>210</v>
      </c>
      <c r="C47" s="10">
        <f t="shared" si="6"/>
        <v>2</v>
      </c>
      <c r="D47" s="33">
        <v>4</v>
      </c>
      <c r="E47" s="34">
        <v>1</v>
      </c>
      <c r="F47" s="35">
        <v>0</v>
      </c>
      <c r="G47" s="62">
        <v>0</v>
      </c>
      <c r="H47" s="36">
        <v>0</v>
      </c>
      <c r="I47" s="19">
        <v>100</v>
      </c>
      <c r="J47" s="37">
        <v>1</v>
      </c>
      <c r="K47" s="106">
        <v>0</v>
      </c>
      <c r="L47" s="38">
        <v>0</v>
      </c>
      <c r="M47" s="6">
        <v>76.19</v>
      </c>
      <c r="N47" s="72" t="s">
        <v>242</v>
      </c>
      <c r="O47" s="39">
        <v>4</v>
      </c>
      <c r="P47" s="40">
        <v>1</v>
      </c>
      <c r="Q47" s="41">
        <v>0</v>
      </c>
      <c r="R47" s="42">
        <v>1</v>
      </c>
      <c r="S47" s="43">
        <v>1</v>
      </c>
      <c r="T47" s="44">
        <v>1</v>
      </c>
      <c r="U47" s="66">
        <v>0</v>
      </c>
      <c r="V47" s="45">
        <v>0</v>
      </c>
      <c r="W47" s="96">
        <v>4</v>
      </c>
      <c r="X47" s="97">
        <v>0</v>
      </c>
      <c r="Y47" s="98">
        <v>0</v>
      </c>
    </row>
    <row r="48" spans="1:25" ht="14.25" customHeight="1" x14ac:dyDescent="0.2">
      <c r="A48" s="113" t="s">
        <v>54</v>
      </c>
      <c r="B48" s="4">
        <v>272</v>
      </c>
      <c r="C48" s="10">
        <f t="shared" si="6"/>
        <v>2</v>
      </c>
      <c r="D48" s="33">
        <v>4</v>
      </c>
      <c r="E48" s="34">
        <v>3</v>
      </c>
      <c r="F48" s="35">
        <v>0</v>
      </c>
      <c r="G48" s="62">
        <v>0</v>
      </c>
      <c r="H48" s="36">
        <v>0</v>
      </c>
      <c r="I48" s="19">
        <v>100</v>
      </c>
      <c r="J48" s="37">
        <v>1</v>
      </c>
      <c r="K48" s="106">
        <v>0</v>
      </c>
      <c r="L48" s="38">
        <v>0</v>
      </c>
      <c r="M48" s="6">
        <v>55.15</v>
      </c>
      <c r="N48" s="72" t="s">
        <v>242</v>
      </c>
      <c r="O48" s="39">
        <v>4</v>
      </c>
      <c r="P48" s="40">
        <v>1</v>
      </c>
      <c r="Q48" s="41">
        <v>0</v>
      </c>
      <c r="R48" s="42">
        <v>1</v>
      </c>
      <c r="S48" s="43">
        <v>1</v>
      </c>
      <c r="T48" s="44">
        <v>1</v>
      </c>
      <c r="U48" s="66">
        <v>0</v>
      </c>
      <c r="V48" s="45">
        <v>0</v>
      </c>
      <c r="W48" s="96">
        <v>4</v>
      </c>
      <c r="X48" s="97">
        <v>0</v>
      </c>
      <c r="Y48" s="98">
        <v>0</v>
      </c>
    </row>
    <row r="49" spans="1:25" ht="14.25" customHeight="1" x14ac:dyDescent="0.2">
      <c r="A49" s="113" t="s">
        <v>55</v>
      </c>
      <c r="B49" s="4">
        <v>1111</v>
      </c>
      <c r="C49" s="10">
        <f t="shared" ref="C49" si="8">F49+H49+J49+L49+N49+Q49+T49+U49+V49+Y49</f>
        <v>4</v>
      </c>
      <c r="D49" s="33">
        <v>15</v>
      </c>
      <c r="E49" s="34">
        <v>3</v>
      </c>
      <c r="F49" s="35">
        <v>0</v>
      </c>
      <c r="G49" s="62">
        <v>24.813681368136812</v>
      </c>
      <c r="H49" s="36">
        <v>0</v>
      </c>
      <c r="I49" s="19">
        <v>100</v>
      </c>
      <c r="J49" s="37">
        <v>1</v>
      </c>
      <c r="K49" s="106">
        <v>6.7056705670567052</v>
      </c>
      <c r="L49" s="38">
        <v>0</v>
      </c>
      <c r="M49" s="6">
        <v>63.01</v>
      </c>
      <c r="N49" s="72">
        <v>1</v>
      </c>
      <c r="O49" s="39">
        <v>9</v>
      </c>
      <c r="P49" s="40">
        <v>5</v>
      </c>
      <c r="Q49" s="41">
        <v>0</v>
      </c>
      <c r="R49" s="42">
        <v>2</v>
      </c>
      <c r="S49" s="43">
        <v>1</v>
      </c>
      <c r="T49" s="44">
        <v>0</v>
      </c>
      <c r="U49" s="66">
        <v>1</v>
      </c>
      <c r="V49" s="45">
        <v>1</v>
      </c>
      <c r="W49" s="96">
        <v>20</v>
      </c>
      <c r="X49" s="97">
        <v>0</v>
      </c>
      <c r="Y49" s="98">
        <v>0</v>
      </c>
    </row>
    <row r="50" spans="1:25" ht="14.25" customHeight="1" x14ac:dyDescent="0.2">
      <c r="A50" s="113" t="s">
        <v>56</v>
      </c>
      <c r="B50" s="4">
        <v>956</v>
      </c>
      <c r="C50" s="10">
        <f t="shared" ref="C50:C53" si="9">F50+H50+J50+L50+Q50+T50+U50+V50+Y50</f>
        <v>1</v>
      </c>
      <c r="D50" s="33">
        <v>5</v>
      </c>
      <c r="E50" s="34">
        <v>3</v>
      </c>
      <c r="F50" s="35">
        <v>0</v>
      </c>
      <c r="G50" s="62">
        <v>10.407949790794978</v>
      </c>
      <c r="H50" s="36">
        <v>0</v>
      </c>
      <c r="I50" s="19">
        <v>100</v>
      </c>
      <c r="J50" s="37">
        <v>1</v>
      </c>
      <c r="K50" s="106">
        <v>5.2301255230125521E-2</v>
      </c>
      <c r="L50" s="38">
        <v>0</v>
      </c>
      <c r="M50" s="6">
        <v>47.07</v>
      </c>
      <c r="N50" s="72" t="s">
        <v>242</v>
      </c>
      <c r="O50" s="39">
        <v>6</v>
      </c>
      <c r="P50" s="40">
        <v>5</v>
      </c>
      <c r="Q50" s="41">
        <v>0</v>
      </c>
      <c r="R50" s="42">
        <v>2</v>
      </c>
      <c r="S50" s="43">
        <v>0</v>
      </c>
      <c r="T50" s="44">
        <v>0</v>
      </c>
      <c r="U50" s="66">
        <v>0</v>
      </c>
      <c r="V50" s="45">
        <v>0</v>
      </c>
      <c r="W50" s="96">
        <v>6</v>
      </c>
      <c r="X50" s="97">
        <v>0</v>
      </c>
      <c r="Y50" s="98">
        <v>0</v>
      </c>
    </row>
    <row r="51" spans="1:25" ht="14.25" customHeight="1" x14ac:dyDescent="0.2">
      <c r="A51" s="113" t="s">
        <v>57</v>
      </c>
      <c r="B51" s="4">
        <v>248</v>
      </c>
      <c r="C51" s="10">
        <f t="shared" si="9"/>
        <v>3</v>
      </c>
      <c r="D51" s="33">
        <v>4</v>
      </c>
      <c r="E51" s="34">
        <v>1</v>
      </c>
      <c r="F51" s="35">
        <v>0</v>
      </c>
      <c r="G51" s="62">
        <v>3.782258064516129</v>
      </c>
      <c r="H51" s="36">
        <v>0</v>
      </c>
      <c r="I51" s="19">
        <v>100</v>
      </c>
      <c r="J51" s="37">
        <v>1</v>
      </c>
      <c r="K51" s="106">
        <v>0</v>
      </c>
      <c r="L51" s="38">
        <v>0</v>
      </c>
      <c r="M51" s="6">
        <v>197.58</v>
      </c>
      <c r="N51" s="72" t="s">
        <v>242</v>
      </c>
      <c r="O51" s="39">
        <v>4</v>
      </c>
      <c r="P51" s="40">
        <v>10</v>
      </c>
      <c r="Q51" s="41">
        <v>1</v>
      </c>
      <c r="R51" s="42">
        <v>1</v>
      </c>
      <c r="S51" s="43">
        <v>1</v>
      </c>
      <c r="T51" s="44">
        <v>1</v>
      </c>
      <c r="U51" s="66">
        <v>0</v>
      </c>
      <c r="V51" s="45">
        <v>0</v>
      </c>
      <c r="W51" s="96">
        <v>4</v>
      </c>
      <c r="X51" s="97">
        <v>0</v>
      </c>
      <c r="Y51" s="98">
        <v>0</v>
      </c>
    </row>
    <row r="52" spans="1:25" ht="14.25" customHeight="1" x14ac:dyDescent="0.2">
      <c r="A52" s="113" t="s">
        <v>58</v>
      </c>
      <c r="B52" s="4">
        <v>92</v>
      </c>
      <c r="C52" s="10">
        <f t="shared" si="9"/>
        <v>1</v>
      </c>
      <c r="D52" s="33">
        <v>4</v>
      </c>
      <c r="E52" s="34">
        <v>0</v>
      </c>
      <c r="F52" s="35">
        <v>0</v>
      </c>
      <c r="G52" s="62">
        <v>0</v>
      </c>
      <c r="H52" s="36">
        <v>0</v>
      </c>
      <c r="I52" s="19">
        <v>100</v>
      </c>
      <c r="J52" s="37">
        <v>1</v>
      </c>
      <c r="K52" s="106">
        <v>0</v>
      </c>
      <c r="L52" s="38">
        <v>0</v>
      </c>
      <c r="M52" s="6">
        <v>0</v>
      </c>
      <c r="N52" s="72" t="s">
        <v>242</v>
      </c>
      <c r="O52" s="39">
        <v>4</v>
      </c>
      <c r="P52" s="40">
        <v>0</v>
      </c>
      <c r="Q52" s="41">
        <v>0</v>
      </c>
      <c r="R52" s="42">
        <v>1</v>
      </c>
      <c r="S52" s="43">
        <v>0</v>
      </c>
      <c r="T52" s="44">
        <v>0</v>
      </c>
      <c r="U52" s="66">
        <v>0</v>
      </c>
      <c r="V52" s="45">
        <v>0</v>
      </c>
      <c r="W52" s="96">
        <v>4</v>
      </c>
      <c r="X52" s="97">
        <v>0</v>
      </c>
      <c r="Y52" s="98">
        <v>0</v>
      </c>
    </row>
    <row r="53" spans="1:25" ht="14.25" customHeight="1" x14ac:dyDescent="0.2">
      <c r="A53" s="113" t="s">
        <v>59</v>
      </c>
      <c r="B53" s="4">
        <v>54</v>
      </c>
      <c r="C53" s="10">
        <f t="shared" si="9"/>
        <v>1</v>
      </c>
      <c r="D53" s="33">
        <v>4</v>
      </c>
      <c r="E53" s="34">
        <v>0</v>
      </c>
      <c r="F53" s="35">
        <v>0</v>
      </c>
      <c r="G53" s="62">
        <v>0</v>
      </c>
      <c r="H53" s="36">
        <v>0</v>
      </c>
      <c r="I53" s="19">
        <v>100</v>
      </c>
      <c r="J53" s="37">
        <v>1</v>
      </c>
      <c r="K53" s="106">
        <v>0</v>
      </c>
      <c r="L53" s="38">
        <v>0</v>
      </c>
      <c r="M53" s="6">
        <v>0</v>
      </c>
      <c r="N53" s="72" t="s">
        <v>242</v>
      </c>
      <c r="O53" s="39">
        <v>4</v>
      </c>
      <c r="P53" s="40">
        <v>0</v>
      </c>
      <c r="Q53" s="41">
        <v>0</v>
      </c>
      <c r="R53" s="42">
        <v>1</v>
      </c>
      <c r="S53" s="43">
        <v>0</v>
      </c>
      <c r="T53" s="44">
        <v>0</v>
      </c>
      <c r="U53" s="66">
        <v>0</v>
      </c>
      <c r="V53" s="45">
        <v>0</v>
      </c>
      <c r="W53" s="96">
        <v>4</v>
      </c>
      <c r="X53" s="97">
        <v>0</v>
      </c>
      <c r="Y53" s="98">
        <v>0</v>
      </c>
    </row>
    <row r="54" spans="1:25" ht="14.25" customHeight="1" x14ac:dyDescent="0.2">
      <c r="A54" s="113" t="s">
        <v>104</v>
      </c>
      <c r="B54" s="4">
        <v>1088</v>
      </c>
      <c r="C54" s="10">
        <f t="shared" ref="C54" si="10">F54+H54+J54+L54+N54+Q54+T54+U54+V54+Y54</f>
        <v>3</v>
      </c>
      <c r="D54" s="33">
        <v>15</v>
      </c>
      <c r="E54" s="34">
        <v>9</v>
      </c>
      <c r="F54" s="35">
        <v>0</v>
      </c>
      <c r="G54" s="62">
        <v>8.2950367647058822</v>
      </c>
      <c r="H54" s="36">
        <v>0</v>
      </c>
      <c r="I54" s="19">
        <v>100</v>
      </c>
      <c r="J54" s="37">
        <v>1</v>
      </c>
      <c r="K54" s="106">
        <v>2.1139705882352944</v>
      </c>
      <c r="L54" s="38">
        <v>0</v>
      </c>
      <c r="M54" s="6">
        <v>71.69</v>
      </c>
      <c r="N54" s="72">
        <v>1</v>
      </c>
      <c r="O54" s="39">
        <v>9</v>
      </c>
      <c r="P54" s="40">
        <v>7</v>
      </c>
      <c r="Q54" s="41">
        <v>0</v>
      </c>
      <c r="R54" s="42">
        <v>2</v>
      </c>
      <c r="S54" s="43">
        <v>1</v>
      </c>
      <c r="T54" s="44">
        <v>0</v>
      </c>
      <c r="U54" s="66">
        <v>1</v>
      </c>
      <c r="V54" s="45">
        <v>0</v>
      </c>
      <c r="W54" s="96">
        <v>20</v>
      </c>
      <c r="X54" s="97">
        <v>0</v>
      </c>
      <c r="Y54" s="98">
        <v>0</v>
      </c>
    </row>
    <row r="55" spans="1:25" ht="14.25" customHeight="1" x14ac:dyDescent="0.2">
      <c r="A55" s="113" t="s">
        <v>60</v>
      </c>
      <c r="B55" s="4">
        <v>111</v>
      </c>
      <c r="C55" s="10">
        <f t="shared" ref="C55:C58" si="11">F55+H55+J55+L55+Q55+T55+U55+V55+Y55</f>
        <v>1</v>
      </c>
      <c r="D55" s="33">
        <v>4</v>
      </c>
      <c r="E55" s="34">
        <v>0</v>
      </c>
      <c r="F55" s="35">
        <v>0</v>
      </c>
      <c r="G55" s="62">
        <v>0</v>
      </c>
      <c r="H55" s="36">
        <v>0</v>
      </c>
      <c r="I55" s="19">
        <v>100</v>
      </c>
      <c r="J55" s="37">
        <v>1</v>
      </c>
      <c r="K55" s="106">
        <v>0</v>
      </c>
      <c r="L55" s="38">
        <v>0</v>
      </c>
      <c r="M55" s="6">
        <v>0</v>
      </c>
      <c r="N55" s="72" t="s">
        <v>242</v>
      </c>
      <c r="O55" s="39">
        <v>4</v>
      </c>
      <c r="P55" s="40">
        <v>0</v>
      </c>
      <c r="Q55" s="41">
        <v>0</v>
      </c>
      <c r="R55" s="42">
        <v>1</v>
      </c>
      <c r="S55" s="43">
        <v>0</v>
      </c>
      <c r="T55" s="44">
        <v>0</v>
      </c>
      <c r="U55" s="66">
        <v>0</v>
      </c>
      <c r="V55" s="45">
        <v>0</v>
      </c>
      <c r="W55" s="96">
        <v>4</v>
      </c>
      <c r="X55" s="97">
        <v>0</v>
      </c>
      <c r="Y55" s="98">
        <v>0</v>
      </c>
    </row>
    <row r="56" spans="1:25" ht="14.25" customHeight="1" x14ac:dyDescent="0.2">
      <c r="A56" s="113" t="s">
        <v>61</v>
      </c>
      <c r="B56" s="4">
        <v>690</v>
      </c>
      <c r="C56" s="10">
        <f t="shared" si="11"/>
        <v>1</v>
      </c>
      <c r="D56" s="33">
        <v>5</v>
      </c>
      <c r="E56" s="34">
        <v>0</v>
      </c>
      <c r="F56" s="35">
        <v>0</v>
      </c>
      <c r="G56" s="62">
        <v>0</v>
      </c>
      <c r="H56" s="36">
        <v>0</v>
      </c>
      <c r="I56" s="19">
        <v>100</v>
      </c>
      <c r="J56" s="37">
        <v>1</v>
      </c>
      <c r="K56" s="106">
        <v>0</v>
      </c>
      <c r="L56" s="38">
        <v>0</v>
      </c>
      <c r="M56" s="6">
        <v>0</v>
      </c>
      <c r="N56" s="72" t="s">
        <v>242</v>
      </c>
      <c r="O56" s="39">
        <v>6</v>
      </c>
      <c r="P56" s="40">
        <v>0</v>
      </c>
      <c r="Q56" s="41">
        <v>0</v>
      </c>
      <c r="R56" s="42">
        <v>2</v>
      </c>
      <c r="S56" s="43">
        <v>0</v>
      </c>
      <c r="T56" s="44">
        <v>0</v>
      </c>
      <c r="U56" s="66">
        <v>0</v>
      </c>
      <c r="V56" s="45">
        <v>0</v>
      </c>
      <c r="W56" s="96">
        <v>6</v>
      </c>
      <c r="X56" s="97">
        <v>0</v>
      </c>
      <c r="Y56" s="98">
        <v>0</v>
      </c>
    </row>
    <row r="57" spans="1:25" ht="14.25" customHeight="1" x14ac:dyDescent="0.2">
      <c r="A57" s="113" t="s">
        <v>62</v>
      </c>
      <c r="B57" s="4">
        <v>507</v>
      </c>
      <c r="C57" s="5">
        <f t="shared" si="11"/>
        <v>2</v>
      </c>
      <c r="D57" s="33">
        <v>5</v>
      </c>
      <c r="E57" s="34">
        <v>16</v>
      </c>
      <c r="F57" s="35">
        <v>1</v>
      </c>
      <c r="G57" s="62">
        <v>3.1597633136094676</v>
      </c>
      <c r="H57" s="36">
        <v>0</v>
      </c>
      <c r="I57" s="19">
        <v>100</v>
      </c>
      <c r="J57" s="37">
        <v>1</v>
      </c>
      <c r="K57" s="106">
        <v>0</v>
      </c>
      <c r="L57" s="38">
        <v>0</v>
      </c>
      <c r="M57" s="6">
        <v>59.17</v>
      </c>
      <c r="N57" s="72" t="s">
        <v>242</v>
      </c>
      <c r="O57" s="39">
        <v>6</v>
      </c>
      <c r="P57" s="40">
        <v>4</v>
      </c>
      <c r="Q57" s="41">
        <v>0</v>
      </c>
      <c r="R57" s="42">
        <v>2</v>
      </c>
      <c r="S57" s="43">
        <v>1</v>
      </c>
      <c r="T57" s="44">
        <v>0</v>
      </c>
      <c r="U57" s="66">
        <v>0</v>
      </c>
      <c r="V57" s="45">
        <v>0</v>
      </c>
      <c r="W57" s="96">
        <v>6</v>
      </c>
      <c r="X57" s="97">
        <v>0</v>
      </c>
      <c r="Y57" s="98">
        <v>0</v>
      </c>
    </row>
    <row r="58" spans="1:25" ht="14.25" customHeight="1" x14ac:dyDescent="0.2">
      <c r="A58" s="113" t="s">
        <v>63</v>
      </c>
      <c r="B58" s="4">
        <v>698</v>
      </c>
      <c r="C58" s="10">
        <f t="shared" si="11"/>
        <v>1</v>
      </c>
      <c r="D58" s="33">
        <v>5</v>
      </c>
      <c r="E58" s="34">
        <v>4</v>
      </c>
      <c r="F58" s="35">
        <v>0</v>
      </c>
      <c r="G58" s="62">
        <v>8.3280802292263605</v>
      </c>
      <c r="H58" s="36">
        <v>0</v>
      </c>
      <c r="I58" s="19">
        <v>100</v>
      </c>
      <c r="J58" s="37">
        <v>1</v>
      </c>
      <c r="K58" s="106">
        <v>1.9340974212034383</v>
      </c>
      <c r="L58" s="38">
        <v>0</v>
      </c>
      <c r="M58" s="6">
        <v>40.11</v>
      </c>
      <c r="N58" s="72" t="s">
        <v>242</v>
      </c>
      <c r="O58" s="39">
        <v>6</v>
      </c>
      <c r="P58" s="40">
        <v>4</v>
      </c>
      <c r="Q58" s="41">
        <v>0</v>
      </c>
      <c r="R58" s="42">
        <v>2</v>
      </c>
      <c r="S58" s="43">
        <v>0</v>
      </c>
      <c r="T58" s="44">
        <v>0</v>
      </c>
      <c r="U58" s="66">
        <v>0</v>
      </c>
      <c r="V58" s="45">
        <v>0</v>
      </c>
      <c r="W58" s="96">
        <v>6</v>
      </c>
      <c r="X58" s="97">
        <v>0</v>
      </c>
      <c r="Y58" s="98">
        <v>0</v>
      </c>
    </row>
    <row r="59" spans="1:25" ht="14.25" customHeight="1" x14ac:dyDescent="0.2">
      <c r="A59" s="113" t="s">
        <v>64</v>
      </c>
      <c r="B59" s="4">
        <v>1914</v>
      </c>
      <c r="C59" s="10">
        <f t="shared" ref="C59" si="12">F59+H59+J59+L59+N59+Q59+T59+U59+V59+Y59</f>
        <v>1</v>
      </c>
      <c r="D59" s="33">
        <v>15</v>
      </c>
      <c r="E59" s="34">
        <v>8</v>
      </c>
      <c r="F59" s="35">
        <v>0</v>
      </c>
      <c r="G59" s="62">
        <v>15.67398119122257</v>
      </c>
      <c r="H59" s="36">
        <v>0</v>
      </c>
      <c r="I59" s="19">
        <v>100</v>
      </c>
      <c r="J59" s="37">
        <v>1</v>
      </c>
      <c r="K59" s="106">
        <v>6.3479623824451412</v>
      </c>
      <c r="L59" s="38">
        <v>0</v>
      </c>
      <c r="M59" s="6">
        <v>22.47</v>
      </c>
      <c r="N59" s="72">
        <v>0</v>
      </c>
      <c r="O59" s="39">
        <v>9</v>
      </c>
      <c r="P59" s="40">
        <v>3</v>
      </c>
      <c r="Q59" s="41">
        <v>0</v>
      </c>
      <c r="R59" s="42">
        <v>2</v>
      </c>
      <c r="S59" s="43">
        <v>1</v>
      </c>
      <c r="T59" s="44">
        <v>0</v>
      </c>
      <c r="U59" s="66">
        <v>0</v>
      </c>
      <c r="V59" s="45">
        <v>0</v>
      </c>
      <c r="W59" s="96">
        <v>20</v>
      </c>
      <c r="X59" s="97">
        <v>1</v>
      </c>
      <c r="Y59" s="98">
        <v>0</v>
      </c>
    </row>
    <row r="60" spans="1:25" ht="14.25" customHeight="1" x14ac:dyDescent="0.2">
      <c r="A60" s="113" t="s">
        <v>65</v>
      </c>
      <c r="B60" s="4">
        <v>180</v>
      </c>
      <c r="C60" s="10">
        <f t="shared" ref="C60:C69" si="13">F60+H60+J60+L60+Q60+T60+U60+V60+Y60</f>
        <v>3</v>
      </c>
      <c r="D60" s="33">
        <v>4</v>
      </c>
      <c r="E60" s="34">
        <v>2</v>
      </c>
      <c r="F60" s="35">
        <v>0</v>
      </c>
      <c r="G60" s="62">
        <v>0</v>
      </c>
      <c r="H60" s="36">
        <v>0</v>
      </c>
      <c r="I60" s="19">
        <v>100</v>
      </c>
      <c r="J60" s="37">
        <v>1</v>
      </c>
      <c r="K60" s="106">
        <v>0</v>
      </c>
      <c r="L60" s="38">
        <v>0</v>
      </c>
      <c r="M60" s="6">
        <v>138.88999999999999</v>
      </c>
      <c r="N60" s="72" t="s">
        <v>242</v>
      </c>
      <c r="O60" s="39">
        <v>4</v>
      </c>
      <c r="P60" s="40">
        <v>3</v>
      </c>
      <c r="Q60" s="41">
        <v>0</v>
      </c>
      <c r="R60" s="42">
        <v>1</v>
      </c>
      <c r="S60" s="43">
        <v>1</v>
      </c>
      <c r="T60" s="44">
        <v>1</v>
      </c>
      <c r="U60" s="66">
        <v>1</v>
      </c>
      <c r="V60" s="45">
        <v>0</v>
      </c>
      <c r="W60" s="96">
        <v>4</v>
      </c>
      <c r="X60" s="97">
        <v>0</v>
      </c>
      <c r="Y60" s="98">
        <v>0</v>
      </c>
    </row>
    <row r="61" spans="1:25" ht="14.25" customHeight="1" x14ac:dyDescent="0.2">
      <c r="A61" s="113" t="s">
        <v>66</v>
      </c>
      <c r="B61" s="4">
        <v>225</v>
      </c>
      <c r="C61" s="10">
        <f t="shared" si="13"/>
        <v>1</v>
      </c>
      <c r="D61" s="33">
        <v>4</v>
      </c>
      <c r="E61" s="34">
        <v>0</v>
      </c>
      <c r="F61" s="35">
        <v>0</v>
      </c>
      <c r="G61" s="62">
        <v>0</v>
      </c>
      <c r="H61" s="36">
        <v>0</v>
      </c>
      <c r="I61" s="19">
        <v>100</v>
      </c>
      <c r="J61" s="37">
        <v>1</v>
      </c>
      <c r="K61" s="106">
        <v>0</v>
      </c>
      <c r="L61" s="38">
        <v>0</v>
      </c>
      <c r="M61" s="6">
        <v>0</v>
      </c>
      <c r="N61" s="72" t="s">
        <v>242</v>
      </c>
      <c r="O61" s="39">
        <v>4</v>
      </c>
      <c r="P61" s="40">
        <v>0</v>
      </c>
      <c r="Q61" s="41">
        <v>0</v>
      </c>
      <c r="R61" s="42">
        <v>1</v>
      </c>
      <c r="S61" s="43">
        <v>0</v>
      </c>
      <c r="T61" s="44">
        <v>0</v>
      </c>
      <c r="U61" s="66">
        <v>0</v>
      </c>
      <c r="V61" s="45">
        <v>0</v>
      </c>
      <c r="W61" s="96">
        <v>4</v>
      </c>
      <c r="X61" s="97">
        <v>0</v>
      </c>
      <c r="Y61" s="98">
        <v>0</v>
      </c>
    </row>
    <row r="62" spans="1:25" ht="14.25" customHeight="1" x14ac:dyDescent="0.2">
      <c r="A62" s="113" t="s">
        <v>67</v>
      </c>
      <c r="B62" s="4">
        <v>578</v>
      </c>
      <c r="C62" s="10">
        <f t="shared" si="13"/>
        <v>1</v>
      </c>
      <c r="D62" s="33">
        <v>5</v>
      </c>
      <c r="E62" s="34">
        <v>4</v>
      </c>
      <c r="F62" s="35">
        <v>0</v>
      </c>
      <c r="G62" s="62">
        <v>4.4982698961937713</v>
      </c>
      <c r="H62" s="36">
        <v>0</v>
      </c>
      <c r="I62" s="19">
        <v>100</v>
      </c>
      <c r="J62" s="37">
        <v>1</v>
      </c>
      <c r="K62" s="106">
        <v>2.1626297577854672</v>
      </c>
      <c r="L62" s="38">
        <v>0</v>
      </c>
      <c r="M62" s="6">
        <v>17.3</v>
      </c>
      <c r="N62" s="72" t="s">
        <v>242</v>
      </c>
      <c r="O62" s="39">
        <v>6</v>
      </c>
      <c r="P62" s="40">
        <v>1</v>
      </c>
      <c r="Q62" s="41">
        <v>0</v>
      </c>
      <c r="R62" s="42">
        <v>2</v>
      </c>
      <c r="S62" s="43">
        <v>1</v>
      </c>
      <c r="T62" s="44">
        <v>0</v>
      </c>
      <c r="U62" s="66">
        <v>0</v>
      </c>
      <c r="V62" s="45">
        <v>0</v>
      </c>
      <c r="W62" s="96">
        <v>6</v>
      </c>
      <c r="X62" s="97">
        <v>0</v>
      </c>
      <c r="Y62" s="98">
        <v>0</v>
      </c>
    </row>
    <row r="63" spans="1:25" ht="14.25" customHeight="1" x14ac:dyDescent="0.2">
      <c r="A63" s="113" t="s">
        <v>68</v>
      </c>
      <c r="B63" s="4">
        <v>550</v>
      </c>
      <c r="C63" s="10">
        <f t="shared" si="13"/>
        <v>4</v>
      </c>
      <c r="D63" s="33">
        <v>5</v>
      </c>
      <c r="E63" s="34">
        <v>1</v>
      </c>
      <c r="F63" s="35">
        <v>0</v>
      </c>
      <c r="G63" s="62">
        <v>45.425454545454542</v>
      </c>
      <c r="H63" s="36">
        <v>1</v>
      </c>
      <c r="I63" s="19">
        <v>100</v>
      </c>
      <c r="J63" s="37">
        <v>1</v>
      </c>
      <c r="K63" s="106">
        <v>21.545454545454547</v>
      </c>
      <c r="L63" s="38">
        <v>1</v>
      </c>
      <c r="M63" s="6">
        <v>72.73</v>
      </c>
      <c r="N63" s="72" t="s">
        <v>242</v>
      </c>
      <c r="O63" s="39">
        <v>6</v>
      </c>
      <c r="P63" s="40">
        <v>4</v>
      </c>
      <c r="Q63" s="41">
        <v>0</v>
      </c>
      <c r="R63" s="42">
        <v>2</v>
      </c>
      <c r="S63" s="43">
        <v>0</v>
      </c>
      <c r="T63" s="44">
        <v>0</v>
      </c>
      <c r="U63" s="66">
        <v>1</v>
      </c>
      <c r="V63" s="45">
        <v>0</v>
      </c>
      <c r="W63" s="96">
        <v>6</v>
      </c>
      <c r="X63" s="97">
        <v>0</v>
      </c>
      <c r="Y63" s="98">
        <v>0</v>
      </c>
    </row>
    <row r="64" spans="1:25" ht="14.25" customHeight="1" x14ac:dyDescent="0.2">
      <c r="A64" s="113" t="s">
        <v>69</v>
      </c>
      <c r="B64" s="4">
        <v>237</v>
      </c>
      <c r="C64" s="10">
        <f t="shared" si="13"/>
        <v>5</v>
      </c>
      <c r="D64" s="33">
        <v>4</v>
      </c>
      <c r="E64" s="34">
        <v>2</v>
      </c>
      <c r="F64" s="35">
        <v>0</v>
      </c>
      <c r="G64" s="62">
        <v>42.194092827004219</v>
      </c>
      <c r="H64" s="36">
        <v>1</v>
      </c>
      <c r="I64" s="19">
        <v>100</v>
      </c>
      <c r="J64" s="37">
        <v>1</v>
      </c>
      <c r="K64" s="106">
        <v>8.4388185654008439</v>
      </c>
      <c r="L64" s="38">
        <v>1</v>
      </c>
      <c r="M64" s="6">
        <v>101.27</v>
      </c>
      <c r="N64" s="72" t="s">
        <v>242</v>
      </c>
      <c r="O64" s="39">
        <v>4</v>
      </c>
      <c r="P64" s="40">
        <v>1</v>
      </c>
      <c r="Q64" s="41">
        <v>0</v>
      </c>
      <c r="R64" s="42">
        <v>1</v>
      </c>
      <c r="S64" s="43">
        <v>1</v>
      </c>
      <c r="T64" s="44">
        <v>1</v>
      </c>
      <c r="U64" s="66">
        <v>1</v>
      </c>
      <c r="V64" s="45">
        <v>0</v>
      </c>
      <c r="W64" s="96">
        <v>4</v>
      </c>
      <c r="X64" s="97">
        <v>0</v>
      </c>
      <c r="Y64" s="98">
        <v>0</v>
      </c>
    </row>
    <row r="65" spans="1:25" ht="14.25" customHeight="1" x14ac:dyDescent="0.2">
      <c r="A65" s="113" t="s">
        <v>70</v>
      </c>
      <c r="B65" s="4">
        <v>174</v>
      </c>
      <c r="C65" s="10">
        <f t="shared" si="13"/>
        <v>3</v>
      </c>
      <c r="D65" s="33">
        <v>4</v>
      </c>
      <c r="E65" s="34">
        <v>0</v>
      </c>
      <c r="F65" s="35">
        <v>0</v>
      </c>
      <c r="G65" s="62">
        <v>0</v>
      </c>
      <c r="H65" s="36">
        <v>0</v>
      </c>
      <c r="I65" s="19">
        <v>100</v>
      </c>
      <c r="J65" s="37">
        <v>1</v>
      </c>
      <c r="K65" s="106">
        <v>0</v>
      </c>
      <c r="L65" s="38">
        <v>0</v>
      </c>
      <c r="M65" s="6">
        <v>229.89</v>
      </c>
      <c r="N65" s="72" t="s">
        <v>242</v>
      </c>
      <c r="O65" s="39">
        <v>4</v>
      </c>
      <c r="P65" s="40">
        <v>5</v>
      </c>
      <c r="Q65" s="41">
        <v>1</v>
      </c>
      <c r="R65" s="42">
        <v>1</v>
      </c>
      <c r="S65" s="43">
        <v>1</v>
      </c>
      <c r="T65" s="44">
        <v>1</v>
      </c>
      <c r="U65" s="66">
        <v>0</v>
      </c>
      <c r="V65" s="45">
        <v>0</v>
      </c>
      <c r="W65" s="96">
        <v>4</v>
      </c>
      <c r="X65" s="97">
        <v>0</v>
      </c>
      <c r="Y65" s="98">
        <v>0</v>
      </c>
    </row>
    <row r="66" spans="1:25" ht="14.25" customHeight="1" x14ac:dyDescent="0.2">
      <c r="A66" s="113" t="s">
        <v>221</v>
      </c>
      <c r="B66" s="4">
        <v>63</v>
      </c>
      <c r="C66" s="10">
        <f t="shared" si="13"/>
        <v>2</v>
      </c>
      <c r="D66" s="33">
        <v>4</v>
      </c>
      <c r="E66" s="34">
        <v>1</v>
      </c>
      <c r="F66" s="35">
        <v>0</v>
      </c>
      <c r="G66" s="62">
        <v>9.6031746031746028</v>
      </c>
      <c r="H66" s="36">
        <v>0</v>
      </c>
      <c r="I66" s="19">
        <v>100</v>
      </c>
      <c r="J66" s="37">
        <v>1</v>
      </c>
      <c r="K66" s="106">
        <v>0</v>
      </c>
      <c r="L66" s="38">
        <v>0</v>
      </c>
      <c r="M66" s="6">
        <v>317.45999999999998</v>
      </c>
      <c r="N66" s="72" t="s">
        <v>242</v>
      </c>
      <c r="O66" s="39">
        <v>4</v>
      </c>
      <c r="P66" s="40">
        <v>7</v>
      </c>
      <c r="Q66" s="41">
        <v>1</v>
      </c>
      <c r="R66" s="42">
        <v>1</v>
      </c>
      <c r="S66" s="43">
        <v>0</v>
      </c>
      <c r="T66" s="44">
        <v>0</v>
      </c>
      <c r="U66" s="66">
        <v>0</v>
      </c>
      <c r="V66" s="45">
        <v>0</v>
      </c>
      <c r="W66" s="96">
        <v>4</v>
      </c>
      <c r="X66" s="97">
        <v>0</v>
      </c>
      <c r="Y66" s="98">
        <v>0</v>
      </c>
    </row>
    <row r="67" spans="1:25" ht="14.25" customHeight="1" x14ac:dyDescent="0.2">
      <c r="A67" s="113" t="s">
        <v>105</v>
      </c>
      <c r="B67" s="4">
        <v>935</v>
      </c>
      <c r="C67" s="10">
        <f t="shared" si="13"/>
        <v>4</v>
      </c>
      <c r="D67" s="33">
        <v>5</v>
      </c>
      <c r="E67" s="34">
        <v>3</v>
      </c>
      <c r="F67" s="35">
        <v>0</v>
      </c>
      <c r="G67" s="62">
        <v>0</v>
      </c>
      <c r="H67" s="36">
        <v>0</v>
      </c>
      <c r="I67" s="19">
        <v>100</v>
      </c>
      <c r="J67" s="37">
        <v>1</v>
      </c>
      <c r="K67" s="106">
        <v>0</v>
      </c>
      <c r="L67" s="38">
        <v>0</v>
      </c>
      <c r="M67" s="6">
        <v>27.81</v>
      </c>
      <c r="N67" s="72" t="s">
        <v>242</v>
      </c>
      <c r="O67" s="39">
        <v>6</v>
      </c>
      <c r="P67" s="40">
        <v>10</v>
      </c>
      <c r="Q67" s="41">
        <v>1</v>
      </c>
      <c r="R67" s="42">
        <v>2</v>
      </c>
      <c r="S67" s="43">
        <v>1</v>
      </c>
      <c r="T67" s="44">
        <v>0</v>
      </c>
      <c r="U67" s="66">
        <v>1</v>
      </c>
      <c r="V67" s="45">
        <v>1</v>
      </c>
      <c r="W67" s="96">
        <v>6</v>
      </c>
      <c r="X67" s="97">
        <v>0</v>
      </c>
      <c r="Y67" s="98">
        <v>0</v>
      </c>
    </row>
    <row r="68" spans="1:25" ht="14.25" customHeight="1" x14ac:dyDescent="0.2">
      <c r="A68" s="113" t="s">
        <v>71</v>
      </c>
      <c r="B68" s="4">
        <v>611</v>
      </c>
      <c r="C68" s="5">
        <f t="shared" si="13"/>
        <v>2</v>
      </c>
      <c r="D68" s="33">
        <v>5</v>
      </c>
      <c r="E68" s="34">
        <v>1</v>
      </c>
      <c r="F68" s="35">
        <v>0</v>
      </c>
      <c r="G68" s="62">
        <v>0.54991816693944351</v>
      </c>
      <c r="H68" s="36">
        <v>0</v>
      </c>
      <c r="I68" s="19">
        <v>100</v>
      </c>
      <c r="J68" s="37">
        <v>1</v>
      </c>
      <c r="K68" s="106">
        <v>0</v>
      </c>
      <c r="L68" s="38">
        <v>0</v>
      </c>
      <c r="M68" s="6">
        <v>73.650000000000006</v>
      </c>
      <c r="N68" s="72" t="s">
        <v>242</v>
      </c>
      <c r="O68" s="39">
        <v>6</v>
      </c>
      <c r="P68" s="40">
        <v>8</v>
      </c>
      <c r="Q68" s="41">
        <v>1</v>
      </c>
      <c r="R68" s="42">
        <v>2</v>
      </c>
      <c r="S68" s="43">
        <v>1</v>
      </c>
      <c r="T68" s="44">
        <v>0</v>
      </c>
      <c r="U68" s="66">
        <v>0</v>
      </c>
      <c r="V68" s="45">
        <v>0</v>
      </c>
      <c r="W68" s="96">
        <v>6</v>
      </c>
      <c r="X68" s="97">
        <v>0</v>
      </c>
      <c r="Y68" s="98">
        <v>0</v>
      </c>
    </row>
    <row r="69" spans="1:25" ht="14.25" customHeight="1" thickBot="1" x14ac:dyDescent="0.25">
      <c r="A69" s="113" t="s">
        <v>72</v>
      </c>
      <c r="B69" s="4">
        <v>402</v>
      </c>
      <c r="C69" s="5">
        <f t="shared" si="13"/>
        <v>1</v>
      </c>
      <c r="D69" s="33">
        <v>4</v>
      </c>
      <c r="E69" s="34">
        <v>1</v>
      </c>
      <c r="F69" s="35">
        <v>0</v>
      </c>
      <c r="G69" s="62">
        <v>0</v>
      </c>
      <c r="H69" s="36">
        <v>0</v>
      </c>
      <c r="I69" s="19">
        <v>100</v>
      </c>
      <c r="J69" s="37">
        <v>1</v>
      </c>
      <c r="K69" s="108">
        <v>0</v>
      </c>
      <c r="L69" s="38">
        <v>0</v>
      </c>
      <c r="M69" s="6">
        <v>87.06</v>
      </c>
      <c r="N69" s="72" t="s">
        <v>242</v>
      </c>
      <c r="O69" s="39">
        <v>4</v>
      </c>
      <c r="P69" s="40">
        <v>1</v>
      </c>
      <c r="Q69" s="41">
        <v>0</v>
      </c>
      <c r="R69" s="42">
        <v>1</v>
      </c>
      <c r="S69" s="43">
        <v>0</v>
      </c>
      <c r="T69" s="44">
        <v>0</v>
      </c>
      <c r="U69" s="66">
        <v>0</v>
      </c>
      <c r="V69" s="45">
        <v>0</v>
      </c>
      <c r="W69" s="96">
        <v>4</v>
      </c>
      <c r="X69" s="97">
        <v>0</v>
      </c>
      <c r="Y69" s="98">
        <v>0</v>
      </c>
    </row>
    <row r="70" spans="1:25" ht="23.25" customHeight="1" thickBot="1" x14ac:dyDescent="0.25">
      <c r="A70" s="2" t="s">
        <v>222</v>
      </c>
      <c r="B70" s="17"/>
      <c r="C70" s="13"/>
      <c r="D70" s="254">
        <f>SUM(F5:F69)</f>
        <v>9</v>
      </c>
      <c r="E70" s="255"/>
      <c r="F70" s="256"/>
      <c r="G70" s="168">
        <f>SUM(H5:H69)</f>
        <v>6</v>
      </c>
      <c r="H70" s="169"/>
      <c r="I70" s="139">
        <f>SUM(J5:J69)</f>
        <v>55</v>
      </c>
      <c r="J70" s="140"/>
      <c r="K70" s="274">
        <f>SUM(L5:L69)</f>
        <v>11</v>
      </c>
      <c r="L70" s="275"/>
      <c r="M70" s="143">
        <f>SUM(N5:N69)</f>
        <v>7</v>
      </c>
      <c r="N70" s="144"/>
      <c r="O70" s="136">
        <f>SUM(Q5:Q69)</f>
        <v>26</v>
      </c>
      <c r="P70" s="137"/>
      <c r="Q70" s="138"/>
      <c r="R70" s="129">
        <f>SUM(T5:T69)</f>
        <v>20</v>
      </c>
      <c r="S70" s="130"/>
      <c r="T70" s="131"/>
      <c r="U70" s="115">
        <f>SUM(U5:U69)</f>
        <v>22</v>
      </c>
      <c r="V70" s="116">
        <f>SUM(V5:V69)</f>
        <v>15</v>
      </c>
      <c r="W70" s="126">
        <f>SUM(Y5:Y69)</f>
        <v>4</v>
      </c>
      <c r="X70" s="127"/>
      <c r="Y70" s="128"/>
    </row>
    <row r="71" spans="1:25" ht="23.25" customHeight="1" thickBot="1" x14ac:dyDescent="0.25">
      <c r="A71" s="2" t="s">
        <v>245</v>
      </c>
      <c r="B71" s="17"/>
      <c r="C71" s="13"/>
      <c r="D71" s="189">
        <f>D70/65</f>
        <v>0.13846153846153847</v>
      </c>
      <c r="E71" s="190"/>
      <c r="F71" s="191"/>
      <c r="G71" s="192">
        <f>G70/65</f>
        <v>9.2307692307692313E-2</v>
      </c>
      <c r="H71" s="193"/>
      <c r="I71" s="260">
        <f>I70/65</f>
        <v>0.84615384615384615</v>
      </c>
      <c r="J71" s="261"/>
      <c r="K71" s="291">
        <f>K70/65</f>
        <v>0.16923076923076924</v>
      </c>
      <c r="L71" s="292"/>
      <c r="M71" s="264">
        <f>M70/65</f>
        <v>0.1076923076923077</v>
      </c>
      <c r="N71" s="265"/>
      <c r="O71" s="266">
        <f>O70/65</f>
        <v>0.4</v>
      </c>
      <c r="P71" s="267"/>
      <c r="Q71" s="268"/>
      <c r="R71" s="269">
        <f>R70/65</f>
        <v>0.30769230769230771</v>
      </c>
      <c r="S71" s="270"/>
      <c r="T71" s="271"/>
      <c r="U71" s="103">
        <f>U70/65</f>
        <v>0.33846153846153848</v>
      </c>
      <c r="V71" s="104">
        <f>V70/65</f>
        <v>0.23076923076923078</v>
      </c>
      <c r="W71" s="257">
        <f>W70/65</f>
        <v>6.1538461538461542E-2</v>
      </c>
      <c r="X71" s="258"/>
      <c r="Y71" s="259"/>
    </row>
    <row r="72" spans="1:25" s="1" customFormat="1" x14ac:dyDescent="0.2">
      <c r="A72" s="12"/>
      <c r="B72" s="11"/>
      <c r="C72" s="11"/>
      <c r="D72" s="69"/>
      <c r="E72" s="69"/>
      <c r="F72" s="70"/>
      <c r="G72" s="69"/>
      <c r="H72" s="69"/>
      <c r="I72" s="70"/>
      <c r="J72" s="110"/>
      <c r="K72" s="69"/>
      <c r="L72" s="70"/>
      <c r="M72" s="69"/>
      <c r="N72" s="70"/>
      <c r="O72" s="69"/>
      <c r="P72" s="69"/>
      <c r="Q72" s="70"/>
      <c r="R72" s="69"/>
      <c r="S72" s="110"/>
      <c r="T72" s="70"/>
      <c r="U72" s="70"/>
      <c r="V72" s="70"/>
    </row>
    <row r="73" spans="1:25" ht="18.75" customHeight="1" x14ac:dyDescent="0.2">
      <c r="A73" s="3"/>
      <c r="D73" s="68"/>
      <c r="E73" s="68"/>
      <c r="F73" s="60"/>
      <c r="G73" s="68"/>
      <c r="H73" s="68"/>
      <c r="I73" s="59"/>
      <c r="J73" s="68"/>
      <c r="K73" s="68"/>
      <c r="L73" s="111"/>
      <c r="M73" s="68"/>
      <c r="N73" s="59"/>
      <c r="O73" s="59"/>
      <c r="P73" s="111"/>
      <c r="Q73" s="59"/>
      <c r="R73" s="59"/>
      <c r="S73" s="59"/>
      <c r="T73" s="109"/>
      <c r="U73" s="59"/>
      <c r="V73" s="109"/>
    </row>
  </sheetData>
  <mergeCells count="30">
    <mergeCell ref="M2:N3"/>
    <mergeCell ref="G3:H3"/>
    <mergeCell ref="I3:J3"/>
    <mergeCell ref="K3:L3"/>
    <mergeCell ref="A2:A4"/>
    <mergeCell ref="B2:B4"/>
    <mergeCell ref="C2:C4"/>
    <mergeCell ref="D2:F3"/>
    <mergeCell ref="G2:L2"/>
    <mergeCell ref="O2:Q3"/>
    <mergeCell ref="R2:T3"/>
    <mergeCell ref="U2:U4"/>
    <mergeCell ref="V2:V4"/>
    <mergeCell ref="W2:Y3"/>
    <mergeCell ref="O70:Q70"/>
    <mergeCell ref="W70:Y70"/>
    <mergeCell ref="R70:T70"/>
    <mergeCell ref="D70:F70"/>
    <mergeCell ref="G70:H70"/>
    <mergeCell ref="I70:J70"/>
    <mergeCell ref="K70:L70"/>
    <mergeCell ref="M70:N70"/>
    <mergeCell ref="O71:Q71"/>
    <mergeCell ref="R71:T71"/>
    <mergeCell ref="W71:Y71"/>
    <mergeCell ref="D71:F71"/>
    <mergeCell ref="G71:H71"/>
    <mergeCell ref="I71:J71"/>
    <mergeCell ref="K71:L71"/>
    <mergeCell ref="M71:N71"/>
  </mergeCells>
  <pageMargins left="0.7" right="0.7" top="0.78740157499999996" bottom="0.78740157499999996" header="0.3" footer="0.3"/>
  <pageSetup paperSize="9" scale="51" fitToHeight="2" orientation="landscape" r:id="rId1"/>
  <ignoredErrors>
    <ignoredError sqref="C16 C26:C27 C33 C46 C49 C54 C5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30"/>
  <sheetViews>
    <sheetView showGridLines="0" topLeftCell="A76" workbookViewId="0">
      <selection activeCell="Q108" sqref="Q108"/>
    </sheetView>
  </sheetViews>
  <sheetFormatPr defaultRowHeight="12.75" x14ac:dyDescent="0.2"/>
  <cols>
    <col min="1" max="1" width="8.85546875" customWidth="1"/>
  </cols>
  <sheetData>
    <row r="1" spans="1:13" ht="13.9" customHeight="1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3" ht="0.6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ht="13.9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3" ht="13.9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</row>
    <row r="5" spans="1:13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</row>
    <row r="6" spans="1:13" x14ac:dyDescent="0.2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</row>
    <row r="7" spans="1:13" x14ac:dyDescent="0.2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</row>
    <row r="8" spans="1:13" x14ac:dyDescent="0.2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</row>
    <row r="9" spans="1:13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</row>
    <row r="10" spans="1:13" x14ac:dyDescent="0.2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x14ac:dyDescent="0.2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</row>
    <row r="12" spans="1:13" x14ac:dyDescent="0.2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x14ac:dyDescent="0.2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x14ac:dyDescent="0.2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</row>
    <row r="15" spans="1:13" x14ac:dyDescent="0.2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x14ac:dyDescent="0.2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ht="13.9" customHeight="1" x14ac:dyDescent="0.2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</row>
    <row r="18" spans="1:13" x14ac:dyDescent="0.2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</row>
    <row r="19" spans="1:13" x14ac:dyDescent="0.2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</row>
    <row r="20" spans="1:13" x14ac:dyDescent="0.2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</row>
    <row r="21" spans="1:13" ht="13.9" customHeight="1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1:13" ht="13.9" customHeight="1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</row>
    <row r="23" spans="1:13" ht="13.9" customHeight="1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</row>
    <row r="24" spans="1:13" ht="13.9" customHeight="1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</row>
    <row r="25" spans="1:13" ht="13.9" customHeight="1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</row>
    <row r="26" spans="1:13" ht="14.45" customHeight="1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ht="13.9" customHeight="1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</row>
    <row r="28" spans="1:13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</row>
    <row r="29" spans="1:13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</row>
    <row r="30" spans="1:13" ht="13.9" customHeight="1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</row>
    <row r="31" spans="1:13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</row>
    <row r="32" spans="1:13" ht="13.9" customHeight="1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</row>
    <row r="33" spans="1:13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</row>
    <row r="34" spans="1:13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</row>
    <row r="35" spans="1:13" ht="13.9" customHeight="1" x14ac:dyDescent="0.2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</row>
    <row r="36" spans="1:13" ht="13.9" customHeight="1" x14ac:dyDescent="0.2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</row>
    <row r="37" spans="1:13" ht="13.9" customHeight="1" x14ac:dyDescent="0.2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</row>
    <row r="38" spans="1:13" x14ac:dyDescent="0.2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</row>
    <row r="39" spans="1:13" x14ac:dyDescent="0.2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</row>
    <row r="40" spans="1:13" ht="13.15" customHeight="1" x14ac:dyDescent="0.2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</row>
    <row r="41" spans="1:13" x14ac:dyDescent="0.2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</row>
    <row r="42" spans="1:13" x14ac:dyDescent="0.2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</row>
    <row r="43" spans="1:13" x14ac:dyDescent="0.2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</row>
    <row r="44" spans="1:13" ht="13.9" customHeight="1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</row>
    <row r="45" spans="1:13" x14ac:dyDescent="0.2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</row>
    <row r="46" spans="1:13" ht="13.9" customHeight="1" x14ac:dyDescent="0.2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</row>
    <row r="47" spans="1:13" ht="13.9" customHeight="1" x14ac:dyDescent="0.2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</row>
    <row r="48" spans="1:13" x14ac:dyDescent="0.2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</row>
    <row r="49" spans="1:13" x14ac:dyDescent="0.2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</row>
    <row r="50" spans="1:13" ht="13.9" customHeight="1" x14ac:dyDescent="0.2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</row>
    <row r="51" spans="1:13" ht="13.9" customHeight="1" x14ac:dyDescent="0.2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</row>
    <row r="52" spans="1:13" x14ac:dyDescent="0.2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</row>
    <row r="53" spans="1:13" x14ac:dyDescent="0.2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</row>
    <row r="54" spans="1:13" x14ac:dyDescent="0.2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</row>
    <row r="55" spans="1:13" ht="13.9" customHeight="1" x14ac:dyDescent="0.2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</row>
    <row r="56" spans="1:13" x14ac:dyDescent="0.2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</row>
    <row r="57" spans="1:13" x14ac:dyDescent="0.2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</row>
    <row r="58" spans="1:13" x14ac:dyDescent="0.2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</row>
    <row r="59" spans="1:13" x14ac:dyDescent="0.2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</row>
    <row r="60" spans="1:13" x14ac:dyDescent="0.2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</row>
    <row r="61" spans="1:13" x14ac:dyDescent="0.2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</row>
    <row r="62" spans="1:13" x14ac:dyDescent="0.2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</row>
    <row r="63" spans="1:13" x14ac:dyDescent="0.2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</row>
    <row r="64" spans="1:13" x14ac:dyDescent="0.2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</row>
    <row r="65" spans="1:13" x14ac:dyDescent="0.2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</row>
    <row r="66" spans="1:13" x14ac:dyDescent="0.2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</row>
    <row r="67" spans="1:13" ht="13.9" customHeight="1" x14ac:dyDescent="0.2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</row>
    <row r="68" spans="1:13" ht="13.9" customHeight="1" x14ac:dyDescent="0.2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</row>
    <row r="69" spans="1:13" x14ac:dyDescent="0.2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</row>
    <row r="70" spans="1:13" x14ac:dyDescent="0.2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</row>
    <row r="71" spans="1:13" x14ac:dyDescent="0.2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</row>
    <row r="72" spans="1:13" x14ac:dyDescent="0.2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</row>
    <row r="73" spans="1:13" x14ac:dyDescent="0.2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</row>
    <row r="74" spans="1:13" x14ac:dyDescent="0.2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</row>
    <row r="75" spans="1:13" x14ac:dyDescent="0.2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</row>
    <row r="76" spans="1:13" x14ac:dyDescent="0.2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</row>
    <row r="77" spans="1:13" x14ac:dyDescent="0.2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</row>
    <row r="78" spans="1:13" x14ac:dyDescent="0.2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</row>
    <row r="79" spans="1:13" x14ac:dyDescent="0.2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</row>
    <row r="80" spans="1:13" ht="13.9" customHeight="1" x14ac:dyDescent="0.2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</row>
    <row r="81" spans="1:13" x14ac:dyDescent="0.2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</row>
    <row r="82" spans="1:13" x14ac:dyDescent="0.2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</row>
    <row r="83" spans="1:13" x14ac:dyDescent="0.2">
      <c r="A83" s="102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</row>
    <row r="84" spans="1:13" x14ac:dyDescent="0.2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</row>
    <row r="85" spans="1:13" x14ac:dyDescent="0.2">
      <c r="A85" s="102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</row>
    <row r="86" spans="1:13" ht="13.9" customHeight="1" x14ac:dyDescent="0.2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</row>
    <row r="87" spans="1:13" ht="13.9" customHeight="1" x14ac:dyDescent="0.2">
      <c r="A87" s="102"/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</row>
    <row r="88" spans="1:13" x14ac:dyDescent="0.2">
      <c r="A88" s="102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</row>
    <row r="89" spans="1:13" x14ac:dyDescent="0.2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</row>
    <row r="90" spans="1:13" x14ac:dyDescent="0.2">
      <c r="A90" s="102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</row>
    <row r="91" spans="1:13" x14ac:dyDescent="0.2">
      <c r="A91" s="102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</row>
    <row r="92" spans="1:13" x14ac:dyDescent="0.2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</row>
    <row r="93" spans="1:13" x14ac:dyDescent="0.2">
      <c r="A93" s="102"/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</row>
    <row r="94" spans="1:13" x14ac:dyDescent="0.2">
      <c r="A94" s="102"/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</row>
    <row r="95" spans="1:13" x14ac:dyDescent="0.2">
      <c r="A95" s="102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</row>
    <row r="96" spans="1:13" x14ac:dyDescent="0.2">
      <c r="A96" s="102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</row>
    <row r="97" spans="1:13" x14ac:dyDescent="0.2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</row>
    <row r="98" spans="1:13" x14ac:dyDescent="0.2">
      <c r="A98" s="102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</row>
    <row r="99" spans="1:13" x14ac:dyDescent="0.2">
      <c r="A99" s="102"/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</row>
    <row r="100" spans="1:13" x14ac:dyDescent="0.2">
      <c r="A100" s="102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</row>
    <row r="101" spans="1:13" x14ac:dyDescent="0.2">
      <c r="A101" s="102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</row>
    <row r="102" spans="1:13" x14ac:dyDescent="0.2">
      <c r="A102" s="102"/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</row>
    <row r="103" spans="1:13" x14ac:dyDescent="0.2">
      <c r="A103" s="102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</row>
    <row r="104" spans="1:13" x14ac:dyDescent="0.2">
      <c r="A104" s="102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</row>
    <row r="105" spans="1:13" x14ac:dyDescent="0.2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</row>
    <row r="106" spans="1:13" x14ac:dyDescent="0.2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</row>
    <row r="107" spans="1:13" x14ac:dyDescent="0.2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</row>
    <row r="108" spans="1:13" x14ac:dyDescent="0.2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</row>
    <row r="109" spans="1:13" x14ac:dyDescent="0.2">
      <c r="A109" s="102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</row>
    <row r="110" spans="1:13" x14ac:dyDescent="0.2">
      <c r="A110" s="102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</row>
    <row r="111" spans="1:13" x14ac:dyDescent="0.2">
      <c r="A111" s="102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</row>
    <row r="112" spans="1:13" x14ac:dyDescent="0.2">
      <c r="A112" s="102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</row>
    <row r="113" spans="1:13" x14ac:dyDescent="0.2">
      <c r="A113" s="102"/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</row>
    <row r="114" spans="1:13" x14ac:dyDescent="0.2">
      <c r="A114" s="102"/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</row>
    <row r="115" spans="1:13" x14ac:dyDescent="0.2">
      <c r="A115" s="102"/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</row>
    <row r="116" spans="1:13" x14ac:dyDescent="0.2">
      <c r="A116" s="102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</row>
    <row r="117" spans="1:13" x14ac:dyDescent="0.2">
      <c r="A117" s="102"/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</row>
    <row r="118" spans="1:13" x14ac:dyDescent="0.2">
      <c r="A118" s="102"/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</row>
    <row r="119" spans="1:13" x14ac:dyDescent="0.2">
      <c r="A119" s="102"/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</row>
    <row r="120" spans="1:13" x14ac:dyDescent="0.2">
      <c r="A120" s="102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</row>
    <row r="121" spans="1:13" x14ac:dyDescent="0.2">
      <c r="A121" s="102"/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</row>
    <row r="122" spans="1:13" x14ac:dyDescent="0.2">
      <c r="A122" s="102"/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</row>
    <row r="123" spans="1:13" x14ac:dyDescent="0.2">
      <c r="A123" s="102"/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</row>
    <row r="124" spans="1:13" x14ac:dyDescent="0.2">
      <c r="A124" s="102"/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</row>
    <row r="125" spans="1:13" x14ac:dyDescent="0.2">
      <c r="A125" s="102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</row>
    <row r="126" spans="1:13" x14ac:dyDescent="0.2">
      <c r="A126" s="102"/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</row>
    <row r="127" spans="1:13" x14ac:dyDescent="0.2">
      <c r="A127" s="102"/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</row>
    <row r="128" spans="1:13" x14ac:dyDescent="0.2">
      <c r="A128" s="102"/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</row>
    <row r="129" spans="1:13" x14ac:dyDescent="0.2">
      <c r="A129" s="102"/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</row>
    <row r="130" spans="1:13" x14ac:dyDescent="0.2">
      <c r="A130" s="102"/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Sumář 2020 podle typu knihoven</vt:lpstr>
      <vt:lpstr>Sumář 2020 podle oblastí</vt:lpstr>
      <vt:lpstr>Českolipsko</vt:lpstr>
      <vt:lpstr>Jablonecko</vt:lpstr>
      <vt:lpstr>Liberecko</vt:lpstr>
      <vt:lpstr>Semilsko</vt:lpstr>
      <vt:lpstr>Vysvětlivky</vt:lpstr>
    </vt:vector>
  </TitlesOfParts>
  <Company>kvk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starcova</dc:creator>
  <cp:lastModifiedBy>stankova</cp:lastModifiedBy>
  <cp:lastPrinted>2021-03-25T13:26:48Z</cp:lastPrinted>
  <dcterms:created xsi:type="dcterms:W3CDTF">2012-08-03T11:27:03Z</dcterms:created>
  <dcterms:modified xsi:type="dcterms:W3CDTF">2021-07-21T06:57:52Z</dcterms:modified>
</cp:coreProperties>
</file>