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OČENKY\Ročenka kraj za rok 2021\"/>
    </mc:Choice>
  </mc:AlternateContent>
  <bookViews>
    <workbookView xWindow="0" yWindow="0" windowWidth="15360" windowHeight="7650" activeTab="4"/>
  </bookViews>
  <sheets>
    <sheet name="Sumář 2021 podle typu knihoven" sheetId="18" r:id="rId1"/>
    <sheet name="Sumář 2021 podle oblastí" sheetId="19" r:id="rId2"/>
    <sheet name="Českolipsko" sheetId="11" r:id="rId3"/>
    <sheet name="Jablonecko" sheetId="15" r:id="rId4"/>
    <sheet name="Liberecko" sheetId="16" r:id="rId5"/>
    <sheet name="Semilsko" sheetId="14" r:id="rId6"/>
    <sheet name="Vysvětlivky" sheetId="13" r:id="rId7"/>
  </sheets>
  <calcPr calcId="162913" iterateDelta="1E-4"/>
</workbook>
</file>

<file path=xl/calcChain.xml><?xml version="1.0" encoding="utf-8"?>
<calcChain xmlns="http://schemas.openxmlformats.org/spreadsheetml/2006/main">
  <c r="L18" i="18" l="1"/>
  <c r="L19" i="18"/>
  <c r="C46" i="11" l="1"/>
  <c r="C45" i="11"/>
  <c r="C44" i="11"/>
  <c r="C43" i="11"/>
  <c r="C42" i="11"/>
  <c r="C41" i="11"/>
  <c r="C40" i="11"/>
  <c r="C39" i="11"/>
  <c r="C37" i="11"/>
  <c r="C36" i="11"/>
  <c r="C35" i="11"/>
  <c r="C33" i="11"/>
  <c r="C32" i="11"/>
  <c r="C31" i="11"/>
  <c r="C30" i="11"/>
  <c r="C29" i="11"/>
  <c r="C28" i="11"/>
  <c r="C27" i="11"/>
  <c r="C26" i="11"/>
  <c r="C25" i="11"/>
  <c r="C23" i="11"/>
  <c r="C22" i="11"/>
  <c r="C21" i="11"/>
  <c r="C20" i="11"/>
  <c r="C19" i="11"/>
  <c r="C18" i="11"/>
  <c r="C16" i="11"/>
  <c r="C15" i="11"/>
  <c r="C13" i="11"/>
  <c r="C61" i="16"/>
  <c r="C60" i="16"/>
  <c r="C59" i="16"/>
  <c r="C58" i="16"/>
  <c r="C57" i="16"/>
  <c r="C54" i="16"/>
  <c r="C53" i="16"/>
  <c r="C52" i="16"/>
  <c r="C50" i="16"/>
  <c r="C49" i="16"/>
  <c r="C48" i="16"/>
  <c r="C47" i="16"/>
  <c r="C45" i="16"/>
  <c r="C44" i="16"/>
  <c r="C43" i="16"/>
  <c r="C42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18" i="16"/>
  <c r="C16" i="16"/>
  <c r="W63" i="16" l="1"/>
  <c r="C6" i="14" l="1"/>
  <c r="C7" i="14"/>
  <c r="C8" i="14"/>
  <c r="C9" i="14"/>
  <c r="C10" i="14"/>
  <c r="C11" i="14"/>
  <c r="C12" i="14"/>
  <c r="C13" i="14"/>
  <c r="C16" i="14"/>
  <c r="C17" i="14"/>
  <c r="C26" i="14"/>
  <c r="C28" i="14"/>
  <c r="C33" i="14"/>
  <c r="C46" i="14"/>
  <c r="C49" i="14"/>
  <c r="C54" i="14"/>
  <c r="C59" i="14"/>
  <c r="C64" i="14"/>
  <c r="C5" i="14"/>
  <c r="C6" i="16"/>
  <c r="C7" i="16"/>
  <c r="C8" i="16"/>
  <c r="C9" i="16"/>
  <c r="C10" i="16"/>
  <c r="C11" i="16"/>
  <c r="C12" i="16"/>
  <c r="C13" i="16"/>
  <c r="C14" i="16"/>
  <c r="C15" i="16"/>
  <c r="C17" i="16"/>
  <c r="C41" i="16"/>
  <c r="C46" i="16"/>
  <c r="C51" i="16"/>
  <c r="C55" i="16"/>
  <c r="C56" i="16"/>
  <c r="C5" i="16"/>
  <c r="C6" i="15"/>
  <c r="C7" i="15"/>
  <c r="C8" i="15"/>
  <c r="C9" i="15"/>
  <c r="C10" i="15"/>
  <c r="C11" i="15"/>
  <c r="C12" i="15"/>
  <c r="C19" i="15"/>
  <c r="C20" i="15"/>
  <c r="C25" i="15"/>
  <c r="C29" i="15"/>
  <c r="C32" i="15"/>
  <c r="C5" i="15"/>
  <c r="C6" i="11"/>
  <c r="C7" i="11"/>
  <c r="C8" i="11"/>
  <c r="C9" i="11"/>
  <c r="C10" i="11"/>
  <c r="C11" i="11"/>
  <c r="C12" i="11"/>
  <c r="C14" i="11"/>
  <c r="C17" i="11"/>
  <c r="C24" i="11"/>
  <c r="C34" i="11"/>
  <c r="C38" i="11"/>
  <c r="C47" i="11"/>
  <c r="C48" i="11"/>
  <c r="C5" i="11"/>
  <c r="AA70" i="14"/>
  <c r="AA71" i="14" s="1"/>
  <c r="Z70" i="14"/>
  <c r="Z71" i="14" s="1"/>
  <c r="AA62" i="16"/>
  <c r="AA63" i="16" s="1"/>
  <c r="Z62" i="16"/>
  <c r="Z63" i="16" s="1"/>
  <c r="AA39" i="15"/>
  <c r="AA40" i="15" s="1"/>
  <c r="Z39" i="15"/>
  <c r="Z40" i="15" s="1"/>
  <c r="Z8" i="19"/>
  <c r="Z9" i="19" s="1"/>
  <c r="Y8" i="19"/>
  <c r="Y9" i="19" s="1"/>
  <c r="Z28" i="18"/>
  <c r="Z29" i="18" s="1"/>
  <c r="Y28" i="18"/>
  <c r="Y29" i="18" s="1"/>
  <c r="Z18" i="18"/>
  <c r="Z19" i="18" s="1"/>
  <c r="Y18" i="18"/>
  <c r="Y19" i="18" s="1"/>
  <c r="Z8" i="18"/>
  <c r="Z9" i="18" s="1"/>
  <c r="Y8" i="18"/>
  <c r="Y9" i="18" s="1"/>
  <c r="AA49" i="11"/>
  <c r="AA50" i="11" s="1"/>
  <c r="Z49" i="11"/>
  <c r="Z50" i="11" s="1"/>
  <c r="V49" i="11"/>
  <c r="V50" i="11" s="1"/>
  <c r="W49" i="11"/>
  <c r="W50" i="11" s="1"/>
  <c r="M49" i="11" l="1"/>
  <c r="M50" i="11" s="1"/>
  <c r="M39" i="15"/>
  <c r="U62" i="16" l="1"/>
  <c r="V39" i="15" l="1"/>
  <c r="C8" i="19" l="1"/>
  <c r="C9" i="19" s="1"/>
  <c r="V8" i="19" l="1"/>
  <c r="V9" i="19" s="1"/>
  <c r="U8" i="19"/>
  <c r="U9" i="19" s="1"/>
  <c r="T8" i="19"/>
  <c r="T9" i="19" s="1"/>
  <c r="Q8" i="19"/>
  <c r="Q9" i="19" s="1"/>
  <c r="N8" i="19"/>
  <c r="N9" i="19" s="1"/>
  <c r="L8" i="19"/>
  <c r="L9" i="19" s="1"/>
  <c r="J8" i="19"/>
  <c r="J9" i="19" s="1"/>
  <c r="H8" i="19"/>
  <c r="H9" i="19" s="1"/>
  <c r="F8" i="19"/>
  <c r="F9" i="19" s="1"/>
  <c r="V28" i="18"/>
  <c r="V29" i="18" s="1"/>
  <c r="U28" i="18"/>
  <c r="U29" i="18" s="1"/>
  <c r="T28" i="18"/>
  <c r="T29" i="18" s="1"/>
  <c r="Q28" i="18"/>
  <c r="Q29" i="18" s="1"/>
  <c r="N28" i="18"/>
  <c r="N29" i="18" s="1"/>
  <c r="L28" i="18"/>
  <c r="L29" i="18" s="1"/>
  <c r="J28" i="18"/>
  <c r="J29" i="18" s="1"/>
  <c r="H28" i="18"/>
  <c r="H29" i="18" s="1"/>
  <c r="F28" i="18"/>
  <c r="F29" i="18" s="1"/>
  <c r="C28" i="18"/>
  <c r="C29" i="18" s="1"/>
  <c r="V18" i="18"/>
  <c r="V19" i="18" s="1"/>
  <c r="U18" i="18"/>
  <c r="U19" i="18" s="1"/>
  <c r="T18" i="18"/>
  <c r="T19" i="18" s="1"/>
  <c r="Q18" i="18"/>
  <c r="Q19" i="18" s="1"/>
  <c r="N18" i="18"/>
  <c r="N19" i="18" s="1"/>
  <c r="J18" i="18"/>
  <c r="J19" i="18" s="1"/>
  <c r="H18" i="18"/>
  <c r="H19" i="18" s="1"/>
  <c r="F18" i="18"/>
  <c r="F19" i="18" s="1"/>
  <c r="C18" i="18"/>
  <c r="C19" i="18" s="1"/>
  <c r="V62" i="16" l="1"/>
  <c r="M62" i="16"/>
  <c r="V63" i="16"/>
  <c r="M63" i="16"/>
  <c r="U39" i="15" l="1"/>
  <c r="U40" i="15"/>
  <c r="M40" i="15"/>
  <c r="V8" i="18" l="1"/>
  <c r="V9" i="18" s="1"/>
  <c r="U8" i="18"/>
  <c r="U9" i="18" s="1"/>
  <c r="T8" i="18"/>
  <c r="T9" i="18" s="1"/>
  <c r="Q8" i="18"/>
  <c r="Q9" i="18" s="1"/>
  <c r="N8" i="18"/>
  <c r="N9" i="18" s="1"/>
  <c r="L8" i="18"/>
  <c r="L9" i="18" s="1"/>
  <c r="J8" i="18"/>
  <c r="J9" i="18" s="1"/>
  <c r="H8" i="18"/>
  <c r="H9" i="18" s="1"/>
  <c r="F8" i="18"/>
  <c r="F9" i="18" s="1"/>
  <c r="C8" i="18"/>
  <c r="C9" i="18" s="1"/>
  <c r="U49" i="11"/>
  <c r="U50" i="11" s="1"/>
  <c r="G49" i="11"/>
  <c r="G50" i="11" s="1"/>
  <c r="D49" i="11"/>
  <c r="D50" i="11" s="1"/>
  <c r="W62" i="16" l="1"/>
  <c r="R62" i="16"/>
  <c r="R63" i="16" s="1"/>
  <c r="O62" i="16"/>
  <c r="O63" i="16" s="1"/>
  <c r="K62" i="16"/>
  <c r="K63" i="16" s="1"/>
  <c r="I62" i="16"/>
  <c r="I63" i="16" s="1"/>
  <c r="G62" i="16"/>
  <c r="G63" i="16" s="1"/>
  <c r="D62" i="16"/>
  <c r="D63" i="16" s="1"/>
  <c r="W39" i="15"/>
  <c r="W40" i="15" s="1"/>
  <c r="R39" i="15"/>
  <c r="R40" i="15" s="1"/>
  <c r="O39" i="15"/>
  <c r="O40" i="15" s="1"/>
  <c r="K39" i="15"/>
  <c r="K40" i="15" s="1"/>
  <c r="I39" i="15"/>
  <c r="I40" i="15" s="1"/>
  <c r="G39" i="15"/>
  <c r="G40" i="15" s="1"/>
  <c r="D39" i="15"/>
  <c r="D40" i="15" s="1"/>
  <c r="R49" i="11" l="1"/>
  <c r="R50" i="11" s="1"/>
  <c r="O49" i="11"/>
  <c r="O50" i="11" s="1"/>
  <c r="K49" i="11"/>
  <c r="K50" i="11" s="1"/>
  <c r="I49" i="11"/>
  <c r="I50" i="11" s="1"/>
  <c r="V40" i="15"/>
  <c r="U63" i="16"/>
  <c r="W70" i="14" l="1"/>
  <c r="W71" i="14" s="1"/>
  <c r="R70" i="14"/>
  <c r="R71" i="14" s="1"/>
  <c r="O70" i="14" l="1"/>
  <c r="O71" i="14" s="1"/>
  <c r="U70" i="14"/>
  <c r="U71" i="14" s="1"/>
  <c r="V70" i="14"/>
  <c r="V71" i="14" s="1"/>
  <c r="I70" i="14" l="1"/>
  <c r="I71" i="14" s="1"/>
  <c r="M70" i="14" l="1"/>
  <c r="M71" i="14" s="1"/>
  <c r="K70" i="14"/>
  <c r="K71" i="14" s="1"/>
  <c r="D70" i="14" l="1"/>
  <c r="D71" i="14" s="1"/>
  <c r="G70" i="14"/>
  <c r="G71" i="14" s="1"/>
</calcChain>
</file>

<file path=xl/sharedStrings.xml><?xml version="1.0" encoding="utf-8"?>
<sst xmlns="http://schemas.openxmlformats.org/spreadsheetml/2006/main" count="598" uniqueCount="269">
  <si>
    <t>Počet obyvatel</t>
  </si>
  <si>
    <t>Provozní doba</t>
  </si>
  <si>
    <t>Knihovní fond</t>
  </si>
  <si>
    <t>Přístup k internetu</t>
  </si>
  <si>
    <t>Katalog na internetu</t>
  </si>
  <si>
    <t>Standard</t>
  </si>
  <si>
    <t>Dosahuje minima ano/ne</t>
  </si>
  <si>
    <t>Náklady na knihovní fond</t>
  </si>
  <si>
    <t>% obměny knihovního fondu</t>
  </si>
  <si>
    <t>Skutečnost</t>
  </si>
  <si>
    <t>Alšovice</t>
  </si>
  <si>
    <t>Bratříkov</t>
  </si>
  <si>
    <t>Držkov</t>
  </si>
  <si>
    <t>Frýdštejn</t>
  </si>
  <si>
    <t>Huť</t>
  </si>
  <si>
    <t>Janov nad Nisou</t>
  </si>
  <si>
    <t>Josefův Důl</t>
  </si>
  <si>
    <t>Koberovy</t>
  </si>
  <si>
    <t>Líšný</t>
  </si>
  <si>
    <t>Loužnice</t>
  </si>
  <si>
    <t>Malá Skála</t>
  </si>
  <si>
    <t>Maršovice</t>
  </si>
  <si>
    <t>Radčice</t>
  </si>
  <si>
    <t>Rádlo</t>
  </si>
  <si>
    <t>Skuhrov</t>
  </si>
  <si>
    <t>Vlastiboř</t>
  </si>
  <si>
    <t>Zásada</t>
  </si>
  <si>
    <t>Zlatá Olešnice</t>
  </si>
  <si>
    <t>Bělá u Turnova</t>
  </si>
  <si>
    <t>Benešov</t>
  </si>
  <si>
    <t>Bozkov</t>
  </si>
  <si>
    <t>Bradlecká Lhota</t>
  </si>
  <si>
    <t>Bukovina</t>
  </si>
  <si>
    <t>Čistá u Horek</t>
  </si>
  <si>
    <t>Dolní Štěpanice</t>
  </si>
  <si>
    <t>Hnanice</t>
  </si>
  <si>
    <t>Horní Branná</t>
  </si>
  <si>
    <t>Chuchelna</t>
  </si>
  <si>
    <t>Jesenný</t>
  </si>
  <si>
    <t>Karlovice</t>
  </si>
  <si>
    <t>Klokočí</t>
  </si>
  <si>
    <t>Košťálov</t>
  </si>
  <si>
    <t>Kruh</t>
  </si>
  <si>
    <t>Ktová</t>
  </si>
  <si>
    <t>Levínská Olešnice</t>
  </si>
  <si>
    <t>Libštát</t>
  </si>
  <si>
    <t>Loktuše</t>
  </si>
  <si>
    <t>Loučky</t>
  </si>
  <si>
    <t>Loukov</t>
  </si>
  <si>
    <t>Martinice</t>
  </si>
  <si>
    <t>Modřišice</t>
  </si>
  <si>
    <t>Mříčná</t>
  </si>
  <si>
    <t>Ohrazenice</t>
  </si>
  <si>
    <t>Olešnice</t>
  </si>
  <si>
    <t>Peřimov</t>
  </si>
  <si>
    <t>Poniklá</t>
  </si>
  <si>
    <t>Přepeře</t>
  </si>
  <si>
    <t>Příkrý</t>
  </si>
  <si>
    <t>Rakousy</t>
  </si>
  <si>
    <t>Roudnice</t>
  </si>
  <si>
    <t>Roztoky u Semil</t>
  </si>
  <si>
    <t>Slaná</t>
  </si>
  <si>
    <t>Smrčí</t>
  </si>
  <si>
    <t>Stružinec</t>
  </si>
  <si>
    <t>Studenec</t>
  </si>
  <si>
    <t>Svojek</t>
  </si>
  <si>
    <t>Syřenov</t>
  </si>
  <si>
    <t>Tatobity</t>
  </si>
  <si>
    <t>Valteřice</t>
  </si>
  <si>
    <t>Vesec</t>
  </si>
  <si>
    <t>Veselá</t>
  </si>
  <si>
    <t>Všeň</t>
  </si>
  <si>
    <t>Vyskeř</t>
  </si>
  <si>
    <t>Desná</t>
  </si>
  <si>
    <t>Smržovka</t>
  </si>
  <si>
    <t>Tanvald</t>
  </si>
  <si>
    <t>Velké Hamry</t>
  </si>
  <si>
    <t>Železný Brod</t>
  </si>
  <si>
    <t>Harrachov</t>
  </si>
  <si>
    <t>Jilemnice</t>
  </si>
  <si>
    <t>Turnov</t>
  </si>
  <si>
    <t>Standard - doporučené minimum hodin týdně</t>
  </si>
  <si>
    <t>Plavy</t>
  </si>
  <si>
    <t>% KF ve volném výběru</t>
  </si>
  <si>
    <t>% KF ve volném výběru - 
standard 75%</t>
  </si>
  <si>
    <t xml:space="preserve">Studijní místa pro uživatele
</t>
  </si>
  <si>
    <r>
      <t>Plocha knihovny 
na 1000 obyvatel  -
standard 60m</t>
    </r>
    <r>
      <rPr>
        <b/>
        <sz val="10"/>
        <color theme="1"/>
        <rFont val="Calibri"/>
        <family val="2"/>
        <charset val="238"/>
      </rPr>
      <t>²</t>
    </r>
  </si>
  <si>
    <t>Webová prezentace
ano-1/ne-0</t>
  </si>
  <si>
    <t>Katalog na internetu
ano-1/ne-0</t>
  </si>
  <si>
    <t>Knihovna</t>
  </si>
  <si>
    <t>Náklady na knihovní fond - standard 
30-45 Kč/1 obyv.</t>
  </si>
  <si>
    <t>Jenišovice</t>
  </si>
  <si>
    <t>Jílové u Držkova</t>
  </si>
  <si>
    <t>Jistebsko/Krásná</t>
  </si>
  <si>
    <t>Kořenov</t>
  </si>
  <si>
    <t>Nová Ves nad Nisou</t>
  </si>
  <si>
    <t>Bělá</t>
  </si>
  <si>
    <t>Benecko (Mrklov)</t>
  </si>
  <si>
    <t>Bystrá nad Jizerou</t>
  </si>
  <si>
    <t>Horka u Staré Paky</t>
  </si>
  <si>
    <t>Hrubá Skála</t>
  </si>
  <si>
    <t>Jestřabí v Krkonoších</t>
  </si>
  <si>
    <t>Kundratice</t>
  </si>
  <si>
    <t>Nová Ves nad Popelkou</t>
  </si>
  <si>
    <t>Roztoky u Jilemnice</t>
  </si>
  <si>
    <t>Víchová nad Jizerou</t>
  </si>
  <si>
    <t>Žandov</t>
  </si>
  <si>
    <t>Zákupy</t>
  </si>
  <si>
    <t>Zahrádky</t>
  </si>
  <si>
    <t>Volfartice</t>
  </si>
  <si>
    <t>Velký Valtinov</t>
  </si>
  <si>
    <t>Tuhaň</t>
  </si>
  <si>
    <t>Tachov</t>
  </si>
  <si>
    <t>Svor</t>
  </si>
  <si>
    <t>Svojkov</t>
  </si>
  <si>
    <t>Stvolínky</t>
  </si>
  <si>
    <t>Stružnice</t>
  </si>
  <si>
    <t>Sosnová</t>
  </si>
  <si>
    <t>Slunečná</t>
  </si>
  <si>
    <t>Sloup v Čechách</t>
  </si>
  <si>
    <t>Skalice</t>
  </si>
  <si>
    <t>Prysk</t>
  </si>
  <si>
    <t>Provodín</t>
  </si>
  <si>
    <t>Polevsko</t>
  </si>
  <si>
    <t>Pertoltice pod Ralskem</t>
  </si>
  <si>
    <t>Okrouhlá</t>
  </si>
  <si>
    <t>Okna</t>
  </si>
  <si>
    <t>Nový Oldřichov</t>
  </si>
  <si>
    <t>Noviny pod Ralskem</t>
  </si>
  <si>
    <t>Mařenice</t>
  </si>
  <si>
    <t>Kuřívody</t>
  </si>
  <si>
    <t>Kravaře</t>
  </si>
  <si>
    <t>Jestřebí</t>
  </si>
  <si>
    <t>Chlum</t>
  </si>
  <si>
    <t>Horní Police</t>
  </si>
  <si>
    <t>Holany</t>
  </si>
  <si>
    <t>Dubnice</t>
  </si>
  <si>
    <t>Dubá</t>
  </si>
  <si>
    <t>Deštná</t>
  </si>
  <si>
    <t>Břevniště</t>
  </si>
  <si>
    <t>Brniště</t>
  </si>
  <si>
    <t>Bezděz</t>
  </si>
  <si>
    <t>Stráž pod Ralskem</t>
  </si>
  <si>
    <t>Nový Bor</t>
  </si>
  <si>
    <t>Mimoň</t>
  </si>
  <si>
    <t>Kamenický Šenov</t>
  </si>
  <si>
    <t>Doksy</t>
  </si>
  <si>
    <t>Cvikov</t>
  </si>
  <si>
    <t>Žďárek</t>
  </si>
  <si>
    <t>Zdislava</t>
  </si>
  <si>
    <t>Všelibice</t>
  </si>
  <si>
    <t>Vlastibořice</t>
  </si>
  <si>
    <t>Vítkov</t>
  </si>
  <si>
    <t>Višňová</t>
  </si>
  <si>
    <t>Šimonovice</t>
  </si>
  <si>
    <t>Svijany</t>
  </si>
  <si>
    <t>Svijanský Újezd</t>
  </si>
  <si>
    <t>Světlá p. J. - Hodky</t>
  </si>
  <si>
    <t>Stráž nad Nisou</t>
  </si>
  <si>
    <t>Soběslavice</t>
  </si>
  <si>
    <t>Rynoltice</t>
  </si>
  <si>
    <t>Rozstání</t>
  </si>
  <si>
    <t>Radimovice</t>
  </si>
  <si>
    <t>Příšovice</t>
  </si>
  <si>
    <t>Proseč p. J.</t>
  </si>
  <si>
    <t>Pertoltice</t>
  </si>
  <si>
    <t>Pěnčín</t>
  </si>
  <si>
    <t>Paceřice</t>
  </si>
  <si>
    <t>Osečná</t>
  </si>
  <si>
    <t>Oldřichov v Hájích</t>
  </si>
  <si>
    <t>Nová Ves</t>
  </si>
  <si>
    <t>Lažany</t>
  </si>
  <si>
    <t>Lázně Libverda</t>
  </si>
  <si>
    <t>Kunratice</t>
  </si>
  <si>
    <t>Křižany</t>
  </si>
  <si>
    <t>Kryštofovo Údolí</t>
  </si>
  <si>
    <t>Krásný Les</t>
  </si>
  <si>
    <t>Kobyly</t>
  </si>
  <si>
    <t>Jeřmanice</t>
  </si>
  <si>
    <t>Janův Důl</t>
  </si>
  <si>
    <t>Horní Řasnice</t>
  </si>
  <si>
    <t>Hlavice</t>
  </si>
  <si>
    <t>Heřmanice</t>
  </si>
  <si>
    <t>Habartice</t>
  </si>
  <si>
    <t>Dolní Řasnice</t>
  </si>
  <si>
    <t>Dlouhý Most</t>
  </si>
  <si>
    <t>Dětřichov</t>
  </si>
  <si>
    <t>Černousy</t>
  </si>
  <si>
    <t>Bulovka</t>
  </si>
  <si>
    <t>Bílý Potok</t>
  </si>
  <si>
    <t>Bílý Kostel</t>
  </si>
  <si>
    <t>Bílá</t>
  </si>
  <si>
    <t>Raspenava</t>
  </si>
  <si>
    <t>Chrastava</t>
  </si>
  <si>
    <t>Chotyně</t>
  </si>
  <si>
    <t>Hejnice</t>
  </si>
  <si>
    <t>Frýdlant</t>
  </si>
  <si>
    <t>Český Dub</t>
  </si>
  <si>
    <t>% obnovy KF - standard 7%</t>
  </si>
  <si>
    <t>Počet akcí</t>
  </si>
  <si>
    <t xml:space="preserve">Kulturní a vzdělávací aktivity
</t>
  </si>
  <si>
    <t>Česká Lípa</t>
  </si>
  <si>
    <t>Počet míst</t>
  </si>
  <si>
    <t>Počet internetových stanic</t>
  </si>
  <si>
    <t>Jablonné v Podještědí</t>
  </si>
  <si>
    <t xml:space="preserve">Standard plní ze 34 knihoven </t>
  </si>
  <si>
    <t>Jablonec nad Nisou</t>
  </si>
  <si>
    <t>Lučany</t>
  </si>
  <si>
    <t>Jiřetín pod Bukovou</t>
  </si>
  <si>
    <t>KVK v Liberci</t>
  </si>
  <si>
    <t>Hrádek nad Nisou</t>
  </si>
  <si>
    <t>Vratislavice</t>
  </si>
  <si>
    <t>Cetenov-Hrubý Lesnov</t>
  </si>
  <si>
    <t>Jindřichovice</t>
  </si>
  <si>
    <t>Semily</t>
  </si>
  <si>
    <t>Jablonec nad Jizerou</t>
  </si>
  <si>
    <t>Lomnice nad Popelkou</t>
  </si>
  <si>
    <t>Rokytnice nad Jizerou</t>
  </si>
  <si>
    <t>Vysoké nad Jizerou</t>
  </si>
  <si>
    <t>Veselá - Kotelsko</t>
  </si>
  <si>
    <t xml:space="preserve">Standard plní ze 65 knihoven </t>
  </si>
  <si>
    <t>Albrechtice v Jizerských h.</t>
  </si>
  <si>
    <t>Rychnov u Jablonce n. N.</t>
  </si>
  <si>
    <t>Hodkovice n. Mohelkou</t>
  </si>
  <si>
    <t>Nové Město p. Smrkem</t>
  </si>
  <si>
    <t>Rovensko p. Troskami</t>
  </si>
  <si>
    <t>Krajská knihovna / knihovna pověřená regionální funkcí</t>
  </si>
  <si>
    <t>% knihovního fondu ve volném výběru</t>
  </si>
  <si>
    <t>% obnovy knihovního fondu</t>
  </si>
  <si>
    <t>Webová prezentace</t>
  </si>
  <si>
    <t>Plocha knihovny 
na 1000 obyvatel</t>
  </si>
  <si>
    <t>Standard plní ze 34 knihoven v %</t>
  </si>
  <si>
    <t xml:space="preserve">Standard plní ze 4 knihoven </t>
  </si>
  <si>
    <t>Standard plní ze 4 knihoven v %</t>
  </si>
  <si>
    <t xml:space="preserve">Standard plní z 57 knihoven </t>
  </si>
  <si>
    <t>Standard plní z 57 knihoven v %</t>
  </si>
  <si>
    <t>Standard plní ze 65 knihoven v %</t>
  </si>
  <si>
    <t>Profesionální knihovny</t>
  </si>
  <si>
    <t>Neprofesionální knihovny</t>
  </si>
  <si>
    <t>Českolipsko</t>
  </si>
  <si>
    <t>Jablonecko</t>
  </si>
  <si>
    <t>Liberecko</t>
  </si>
  <si>
    <t>Semilsko</t>
  </si>
  <si>
    <t>MK Česká Lípa</t>
  </si>
  <si>
    <t xml:space="preserve">MK Jablonec n. N. </t>
  </si>
  <si>
    <t>MK Semily</t>
  </si>
  <si>
    <t xml:space="preserve">Standard plní ze 32 knihoven </t>
  </si>
  <si>
    <t>Standard plní ze 32 knihoven v %</t>
  </si>
  <si>
    <t>Plnění vybraných doporučených standardů veřejných knihovnických a informačních služeb v knihovnách Libereckého kraje v roce 2021 podle typu knihoven</t>
  </si>
  <si>
    <t>Plnění vybraných doporučených standardů veřejných knihovnických a informačních služeb v knihovnách Libereckého kraje v roce 2021 podle okresů</t>
  </si>
  <si>
    <t>Plnění vybraných doporučených standardů veřejných knihovnických a informačních služeb v knihovnách Českolipska v roce 2021</t>
  </si>
  <si>
    <t>Plnění vybraných doporučených standardů veřejných knihovnických a informačních služeb v knihovnách Jablonecka v roce 2021</t>
  </si>
  <si>
    <t>Plnění vybraných doporučených standardů veřejných knihovnických a informačních služeb v knihovnách Liberecka v roce 2021</t>
  </si>
  <si>
    <t>Plnění vybraných doporučených standardů veřejných knihovnických a informačních služeb v knihovnách Semilska v roce 2021</t>
  </si>
  <si>
    <t>Kvalifikace a vzdělávání pracovníků knihovny</t>
  </si>
  <si>
    <t>Měření spokojenosti uživatelů knihovny
ano-1/ne-0</t>
  </si>
  <si>
    <t>Počet hodin</t>
  </si>
  <si>
    <t>Z 12 standardů plní</t>
  </si>
  <si>
    <t>Kulturní a vzdělávací aktivity</t>
  </si>
  <si>
    <t>Měření spokojenosti uživatelů knihovny</t>
  </si>
  <si>
    <t>Okresy</t>
  </si>
  <si>
    <t xml:space="preserve">Kvalifikace a vzdělávání pracovníků knihovny
</t>
  </si>
  <si>
    <t xml:space="preserve">Standard plní ze 44 knihoven </t>
  </si>
  <si>
    <t>Standard plní ze 44 knihoven v %</t>
  </si>
  <si>
    <t>nehodnotit</t>
  </si>
  <si>
    <t xml:space="preserve">Standard plní z 200 knihoven </t>
  </si>
  <si>
    <t>Standard plní z 200 knihoven v %</t>
  </si>
  <si>
    <t xml:space="preserve">Standard plní ze 164 knihoven </t>
  </si>
  <si>
    <t>Standard plní ze 164 knihoven v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</si>
</sst>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_-* #,##0.0\ [$Kč-405]_-;\-* #,##0.0\ [$Kč-405]_-;_-* &quot;-&quot;??\ [$Kč-405]_-;_-@_-"/>
    <numFmt numFmtId="166" formatCode="0.0%"/>
  </numFmts>
  <fonts count="10" x14ac:knownFonts="1"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F1E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lightDown">
        <bgColor theme="2" tint="-0.24994659260841701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165" fontId="0" fillId="0" borderId="0"/>
  </cellStyleXfs>
  <cellXfs count="397">
    <xf numFmtId="165" fontId="0" fillId="0" borderId="0" xfId="0"/>
    <xf numFmtId="165" fontId="0" fillId="0" borderId="0" xfId="0" applyFill="1"/>
    <xf numFmtId="165" fontId="3" fillId="7" borderId="11" xfId="0" applyFont="1" applyFill="1" applyBorder="1" applyAlignment="1">
      <alignment vertical="center"/>
    </xf>
    <xf numFmtId="165" fontId="4" fillId="0" borderId="0" xfId="0" applyFont="1" applyAlignment="1">
      <alignment vertical="center"/>
    </xf>
    <xf numFmtId="3" fontId="2" fillId="0" borderId="15" xfId="0" applyNumberFormat="1" applyFont="1" applyBorder="1"/>
    <xf numFmtId="1" fontId="1" fillId="7" borderId="15" xfId="0" applyNumberFormat="1" applyFont="1" applyFill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 vertical="center"/>
    </xf>
    <xf numFmtId="3" fontId="2" fillId="0" borderId="23" xfId="0" applyNumberFormat="1" applyFont="1" applyBorder="1"/>
    <xf numFmtId="164" fontId="2" fillId="0" borderId="20" xfId="0" applyNumberFormat="1" applyFont="1" applyFill="1" applyBorder="1" applyAlignment="1">
      <alignment horizontal="center" vertical="center"/>
    </xf>
    <xf numFmtId="3" fontId="2" fillId="0" borderId="7" xfId="0" applyNumberFormat="1" applyFont="1" applyBorder="1"/>
    <xf numFmtId="1" fontId="1" fillId="7" borderId="7" xfId="0" applyNumberFormat="1" applyFont="1" applyFill="1" applyBorder="1" applyAlignment="1">
      <alignment horizontal="center" vertical="center"/>
    </xf>
    <xf numFmtId="165" fontId="0" fillId="0" borderId="0" xfId="0" applyFill="1" applyBorder="1" applyAlignment="1">
      <alignment vertical="center"/>
    </xf>
    <xf numFmtId="165" fontId="3" fillId="0" borderId="0" xfId="0" applyFont="1" applyFill="1" applyBorder="1" applyAlignment="1">
      <alignment vertical="center"/>
    </xf>
    <xf numFmtId="1" fontId="1" fillId="7" borderId="26" xfId="0" applyNumberFormat="1" applyFont="1" applyFill="1" applyBorder="1" applyAlignment="1">
      <alignment horizontal="center" vertical="center"/>
    </xf>
    <xf numFmtId="1" fontId="1" fillId="7" borderId="25" xfId="0" applyNumberFormat="1" applyFont="1" applyFill="1" applyBorder="1" applyAlignment="1">
      <alignment horizontal="center" vertical="center"/>
    </xf>
    <xf numFmtId="1" fontId="1" fillId="7" borderId="27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5" fontId="0" fillId="7" borderId="12" xfId="0" applyFill="1" applyBorder="1"/>
    <xf numFmtId="1" fontId="2" fillId="10" borderId="1" xfId="0" applyNumberFormat="1" applyFont="1" applyFill="1" applyBorder="1" applyAlignment="1">
      <alignment horizontal="center" vertical="center"/>
    </xf>
    <xf numFmtId="1" fontId="2" fillId="10" borderId="4" xfId="0" applyNumberFormat="1" applyFont="1" applyFill="1" applyBorder="1" applyAlignment="1">
      <alignment horizontal="center" vertical="center"/>
    </xf>
    <xf numFmtId="1" fontId="2" fillId="10" borderId="8" xfId="0" applyNumberFormat="1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10" borderId="1" xfId="0" applyNumberFormat="1" applyFont="1" applyFill="1" applyBorder="1" applyAlignment="1">
      <alignment horizontal="center" vertical="center"/>
    </xf>
    <xf numFmtId="0" fontId="1" fillId="4" borderId="2" xfId="0" applyNumberFormat="1" applyFont="1" applyFill="1" applyBorder="1" applyAlignment="1">
      <alignment horizontal="center" vertical="center"/>
    </xf>
    <xf numFmtId="0" fontId="2" fillId="5" borderId="20" xfId="0" applyNumberFormat="1" applyFont="1" applyFill="1" applyBorder="1" applyAlignment="1">
      <alignment horizontal="center" vertical="center"/>
    </xf>
    <xf numFmtId="0" fontId="2" fillId="5" borderId="1" xfId="0" applyNumberFormat="1" applyFont="1" applyFill="1" applyBorder="1" applyAlignment="1">
      <alignment horizontal="center" vertical="center"/>
    </xf>
    <xf numFmtId="0" fontId="1" fillId="5" borderId="2" xfId="0" applyNumberFormat="1" applyFont="1" applyFill="1" applyBorder="1" applyAlignment="1">
      <alignment horizontal="center" vertical="center"/>
    </xf>
    <xf numFmtId="0" fontId="2" fillId="6" borderId="20" xfId="0" applyNumberFormat="1" applyFont="1" applyFill="1" applyBorder="1" applyAlignment="1">
      <alignment horizontal="center" vertical="center"/>
    </xf>
    <xf numFmtId="0" fontId="2" fillId="6" borderId="1" xfId="0" applyNumberFormat="1" applyFont="1" applyFill="1" applyBorder="1" applyAlignment="1">
      <alignment horizontal="center" vertical="center"/>
    </xf>
    <xf numFmtId="0" fontId="1" fillId="6" borderId="2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10" borderId="4" xfId="0" applyNumberFormat="1" applyFont="1" applyFill="1" applyBorder="1" applyAlignment="1">
      <alignment horizontal="center" vertical="center"/>
    </xf>
    <xf numFmtId="0" fontId="1" fillId="4" borderId="5" xfId="0" applyNumberFormat="1" applyFont="1" applyFill="1" applyBorder="1" applyAlignment="1">
      <alignment horizontal="center" vertical="center"/>
    </xf>
    <xf numFmtId="0" fontId="2" fillId="5" borderId="6" xfId="0" applyNumberFormat="1" applyFont="1" applyFill="1" applyBorder="1" applyAlignment="1">
      <alignment horizontal="center" vertical="center"/>
    </xf>
    <xf numFmtId="0" fontId="2" fillId="5" borderId="4" xfId="0" applyNumberFormat="1" applyFont="1" applyFill="1" applyBorder="1" applyAlignment="1">
      <alignment horizontal="center" vertical="center"/>
    </xf>
    <xf numFmtId="0" fontId="1" fillId="5" borderId="5" xfId="0" applyNumberFormat="1" applyFont="1" applyFill="1" applyBorder="1" applyAlignment="1">
      <alignment horizontal="center" vertical="center"/>
    </xf>
    <xf numFmtId="0" fontId="2" fillId="6" borderId="6" xfId="0" applyNumberFormat="1" applyFont="1" applyFill="1" applyBorder="1" applyAlignment="1">
      <alignment horizontal="center" vertical="center"/>
    </xf>
    <xf numFmtId="0" fontId="2" fillId="6" borderId="4" xfId="0" applyNumberFormat="1" applyFont="1" applyFill="1" applyBorder="1" applyAlignment="1">
      <alignment horizontal="center" vertical="center"/>
    </xf>
    <xf numFmtId="0" fontId="1" fillId="6" borderId="5" xfId="0" applyNumberFormat="1" applyFont="1" applyFill="1" applyBorder="1" applyAlignment="1">
      <alignment horizontal="center" vertical="center"/>
    </xf>
    <xf numFmtId="0" fontId="1" fillId="9" borderId="5" xfId="0" applyNumberFormat="1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center" vertical="center"/>
    </xf>
    <xf numFmtId="0" fontId="2" fillId="2" borderId="8" xfId="0" applyNumberFormat="1" applyFont="1" applyFill="1" applyBorder="1" applyAlignment="1">
      <alignment horizontal="center" vertical="center"/>
    </xf>
    <xf numFmtId="0" fontId="1" fillId="2" borderId="9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>
      <alignment horizontal="center" vertical="center"/>
    </xf>
    <xf numFmtId="0" fontId="1" fillId="10" borderId="8" xfId="0" applyNumberFormat="1" applyFont="1" applyFill="1" applyBorder="1" applyAlignment="1">
      <alignment horizontal="center" vertical="center"/>
    </xf>
    <xf numFmtId="0" fontId="1" fillId="4" borderId="9" xfId="0" applyNumberFormat="1" applyFont="1" applyFill="1" applyBorder="1" applyAlignment="1">
      <alignment horizontal="center" vertical="center"/>
    </xf>
    <xf numFmtId="0" fontId="2" fillId="5" borderId="10" xfId="0" applyNumberFormat="1" applyFont="1" applyFill="1" applyBorder="1" applyAlignment="1">
      <alignment horizontal="center" vertical="center"/>
    </xf>
    <xf numFmtId="0" fontId="2" fillId="5" borderId="8" xfId="0" applyNumberFormat="1" applyFont="1" applyFill="1" applyBorder="1" applyAlignment="1">
      <alignment horizontal="center" vertical="center"/>
    </xf>
    <xf numFmtId="0" fontId="1" fillId="5" borderId="9" xfId="0" applyNumberFormat="1" applyFont="1" applyFill="1" applyBorder="1" applyAlignment="1">
      <alignment horizontal="center" vertical="center"/>
    </xf>
    <xf numFmtId="0" fontId="2" fillId="6" borderId="10" xfId="0" applyNumberFormat="1" applyFont="1" applyFill="1" applyBorder="1" applyAlignment="1">
      <alignment horizontal="center" vertical="center"/>
    </xf>
    <xf numFmtId="0" fontId="2" fillId="6" borderId="8" xfId="0" applyNumberFormat="1" applyFont="1" applyFill="1" applyBorder="1" applyAlignment="1">
      <alignment horizontal="center" vertical="center"/>
    </xf>
    <xf numFmtId="0" fontId="1" fillId="6" borderId="9" xfId="0" applyNumberFormat="1" applyFont="1" applyFill="1" applyBorder="1" applyAlignment="1">
      <alignment horizontal="center" vertical="center"/>
    </xf>
    <xf numFmtId="0" fontId="1" fillId="8" borderId="7" xfId="0" applyNumberFormat="1" applyFont="1" applyFill="1" applyBorder="1" applyAlignment="1">
      <alignment horizontal="center" vertical="center"/>
    </xf>
    <xf numFmtId="0" fontId="0" fillId="0" borderId="0" xfId="0" applyNumberFormat="1"/>
    <xf numFmtId="0" fontId="0" fillId="0" borderId="0" xfId="0" applyNumberFormat="1" applyFill="1"/>
    <xf numFmtId="164" fontId="2" fillId="3" borderId="20" xfId="0" applyNumberFormat="1" applyFont="1" applyFill="1" applyBorder="1" applyAlignment="1">
      <alignment horizontal="center" vertical="center"/>
    </xf>
    <xf numFmtId="164" fontId="2" fillId="3" borderId="6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0" fontId="1" fillId="8" borderId="2" xfId="0" applyNumberFormat="1" applyFont="1" applyFill="1" applyBorder="1" applyAlignment="1">
      <alignment horizontal="center" vertical="center"/>
    </xf>
    <xf numFmtId="0" fontId="1" fillId="9" borderId="2" xfId="0" applyNumberFormat="1" applyFont="1" applyFill="1" applyBorder="1" applyAlignment="1">
      <alignment horizontal="center" vertical="center"/>
    </xf>
    <xf numFmtId="0" fontId="1" fillId="8" borderId="5" xfId="0" applyNumberFormat="1" applyFont="1" applyFill="1" applyBorder="1" applyAlignment="1">
      <alignment horizontal="center" vertical="center"/>
    </xf>
    <xf numFmtId="0" fontId="1" fillId="9" borderId="32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Continuous"/>
    </xf>
    <xf numFmtId="0" fontId="0" fillId="0" borderId="0" xfId="0" applyNumberForma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 applyAlignment="1">
      <alignment horizontal="center" vertical="center"/>
    </xf>
    <xf numFmtId="0" fontId="0" fillId="2" borderId="6" xfId="0" applyNumberFormat="1" applyFill="1" applyBorder="1" applyAlignment="1">
      <alignment horizontal="center" vertical="center" textRotation="90" wrapText="1"/>
    </xf>
    <xf numFmtId="0" fontId="0" fillId="2" borderId="4" xfId="0" applyNumberFormat="1" applyFill="1" applyBorder="1" applyAlignment="1">
      <alignment horizontal="center" vertical="center" textRotation="90" wrapText="1"/>
    </xf>
    <xf numFmtId="0" fontId="0" fillId="2" borderId="5" xfId="0" applyNumberFormat="1" applyFont="1" applyFill="1" applyBorder="1" applyAlignment="1">
      <alignment horizontal="center" vertical="center" textRotation="90" wrapText="1"/>
    </xf>
    <xf numFmtId="0" fontId="0" fillId="3" borderId="30" xfId="0" applyNumberFormat="1" applyFill="1" applyBorder="1" applyAlignment="1">
      <alignment horizontal="center" vertical="center" textRotation="90" wrapText="1"/>
    </xf>
    <xf numFmtId="0" fontId="0" fillId="3" borderId="28" xfId="0" applyNumberFormat="1" applyFill="1" applyBorder="1" applyAlignment="1">
      <alignment horizontal="center" vertical="center" textRotation="90" wrapText="1"/>
    </xf>
    <xf numFmtId="0" fontId="0" fillId="10" borderId="28" xfId="0" applyNumberFormat="1" applyFill="1" applyBorder="1" applyAlignment="1">
      <alignment horizontal="center" vertical="center" textRotation="90" wrapText="1"/>
    </xf>
    <xf numFmtId="0" fontId="0" fillId="4" borderId="18" xfId="0" applyNumberFormat="1" applyFill="1" applyBorder="1" applyAlignment="1">
      <alignment horizontal="center" vertical="center" textRotation="90" wrapText="1"/>
    </xf>
    <xf numFmtId="0" fontId="0" fillId="4" borderId="29" xfId="0" applyNumberFormat="1" applyFill="1" applyBorder="1" applyAlignment="1">
      <alignment horizontal="center" vertical="center" textRotation="90" wrapText="1"/>
    </xf>
    <xf numFmtId="0" fontId="0" fillId="0" borderId="6" xfId="0" applyNumberFormat="1" applyFill="1" applyBorder="1" applyAlignment="1">
      <alignment horizontal="center" vertical="center" textRotation="90" wrapText="1"/>
    </xf>
    <xf numFmtId="0" fontId="0" fillId="0" borderId="5" xfId="0" applyNumberFormat="1" applyFill="1" applyBorder="1" applyAlignment="1">
      <alignment horizontal="center" vertical="center" textRotation="90" wrapText="1"/>
    </xf>
    <xf numFmtId="0" fontId="0" fillId="5" borderId="6" xfId="0" applyNumberFormat="1" applyFill="1" applyBorder="1" applyAlignment="1">
      <alignment horizontal="center" vertical="center" textRotation="90" wrapText="1"/>
    </xf>
    <xf numFmtId="0" fontId="0" fillId="5" borderId="4" xfId="0" applyNumberFormat="1" applyFill="1" applyBorder="1" applyAlignment="1">
      <alignment horizontal="center" vertical="center" textRotation="90" wrapText="1"/>
    </xf>
    <xf numFmtId="0" fontId="0" fillId="5" borderId="5" xfId="0" applyNumberFormat="1" applyFill="1" applyBorder="1" applyAlignment="1">
      <alignment horizontal="center" vertical="center" textRotation="90" wrapText="1"/>
    </xf>
    <xf numFmtId="0" fontId="0" fillId="6" borderId="6" xfId="0" applyNumberFormat="1" applyFill="1" applyBorder="1" applyAlignment="1">
      <alignment horizontal="center" vertical="center" textRotation="90" wrapText="1"/>
    </xf>
    <xf numFmtId="0" fontId="0" fillId="6" borderId="4" xfId="0" applyNumberFormat="1" applyFill="1" applyBorder="1" applyAlignment="1">
      <alignment horizontal="center" vertical="center" textRotation="90" wrapText="1"/>
    </xf>
    <xf numFmtId="0" fontId="0" fillId="6" borderId="5" xfId="0" applyNumberFormat="1" applyFill="1" applyBorder="1" applyAlignment="1">
      <alignment horizontal="center" vertical="center" textRotation="90" wrapText="1"/>
    </xf>
    <xf numFmtId="0" fontId="0" fillId="11" borderId="6" xfId="0" applyNumberFormat="1" applyFill="1" applyBorder="1" applyAlignment="1">
      <alignment horizontal="center" vertical="center" textRotation="90" wrapText="1"/>
    </xf>
    <xf numFmtId="0" fontId="0" fillId="11" borderId="4" xfId="0" applyNumberFormat="1" applyFill="1" applyBorder="1" applyAlignment="1">
      <alignment horizontal="center" vertical="center" textRotation="90" wrapText="1"/>
    </xf>
    <xf numFmtId="0" fontId="0" fillId="11" borderId="5" xfId="0" applyNumberFormat="1" applyFill="1" applyBorder="1" applyAlignment="1">
      <alignment horizontal="center" vertical="center" textRotation="90" wrapText="1"/>
    </xf>
    <xf numFmtId="0" fontId="2" fillId="11" borderId="20" xfId="0" applyNumberFormat="1" applyFont="1" applyFill="1" applyBorder="1" applyAlignment="1">
      <alignment horizontal="center" vertical="center"/>
    </xf>
    <xf numFmtId="0" fontId="2" fillId="11" borderId="1" xfId="0" applyNumberFormat="1" applyFont="1" applyFill="1" applyBorder="1" applyAlignment="1">
      <alignment horizontal="center" vertical="center"/>
    </xf>
    <xf numFmtId="0" fontId="1" fillId="11" borderId="2" xfId="0" applyNumberFormat="1" applyFont="1" applyFill="1" applyBorder="1" applyAlignment="1">
      <alignment horizontal="center" vertical="center"/>
    </xf>
    <xf numFmtId="0" fontId="2" fillId="11" borderId="6" xfId="0" applyNumberFormat="1" applyFont="1" applyFill="1" applyBorder="1" applyAlignment="1">
      <alignment horizontal="center" vertical="center"/>
    </xf>
    <xf numFmtId="0" fontId="2" fillId="11" borderId="4" xfId="0" applyNumberFormat="1" applyFont="1" applyFill="1" applyBorder="1" applyAlignment="1">
      <alignment horizontal="center" vertical="center"/>
    </xf>
    <xf numFmtId="0" fontId="1" fillId="11" borderId="5" xfId="0" applyNumberFormat="1" applyFont="1" applyFill="1" applyBorder="1" applyAlignment="1">
      <alignment horizontal="center" vertical="center"/>
    </xf>
    <xf numFmtId="0" fontId="2" fillId="11" borderId="10" xfId="0" applyNumberFormat="1" applyFont="1" applyFill="1" applyBorder="1" applyAlignment="1">
      <alignment horizontal="center" vertical="center"/>
    </xf>
    <xf numFmtId="0" fontId="2" fillId="11" borderId="8" xfId="0" applyNumberFormat="1" applyFont="1" applyFill="1" applyBorder="1" applyAlignment="1">
      <alignment horizontal="center" vertical="center"/>
    </xf>
    <xf numFmtId="0" fontId="1" fillId="11" borderId="9" xfId="0" applyNumberFormat="1" applyFont="1" applyFill="1" applyBorder="1" applyAlignment="1">
      <alignment horizontal="center" vertical="center"/>
    </xf>
    <xf numFmtId="165" fontId="0" fillId="0" borderId="0" xfId="0" applyBorder="1"/>
    <xf numFmtId="166" fontId="1" fillId="8" borderId="13" xfId="0" applyNumberFormat="1" applyFont="1" applyFill="1" applyBorder="1" applyAlignment="1">
      <alignment horizontal="center" vertical="center"/>
    </xf>
    <xf numFmtId="166" fontId="1" fillId="9" borderId="26" xfId="0" applyNumberFormat="1" applyFont="1" applyFill="1" applyBorder="1" applyAlignment="1">
      <alignment horizontal="center" vertical="center"/>
    </xf>
    <xf numFmtId="164" fontId="0" fillId="4" borderId="28" xfId="0" applyNumberFormat="1" applyFill="1" applyBorder="1" applyAlignment="1" applyProtection="1">
      <alignment horizontal="center"/>
      <protection hidden="1"/>
    </xf>
    <xf numFmtId="164" fontId="0" fillId="4" borderId="4" xfId="0" applyNumberFormat="1" applyFill="1" applyBorder="1" applyAlignment="1" applyProtection="1">
      <alignment horizontal="center"/>
      <protection hidden="1"/>
    </xf>
    <xf numFmtId="164" fontId="0" fillId="4" borderId="18" xfId="0" applyNumberFormat="1" applyFill="1" applyBorder="1" applyAlignment="1" applyProtection="1">
      <alignment horizontal="center"/>
      <protection hidden="1"/>
    </xf>
    <xf numFmtId="164" fontId="0" fillId="4" borderId="8" xfId="0" applyNumberFormat="1" applyFill="1" applyBorder="1" applyAlignment="1" applyProtection="1">
      <alignment horizontal="center"/>
      <protection hidden="1"/>
    </xf>
    <xf numFmtId="166" fontId="0" fillId="0" borderId="0" xfId="0" applyNumberFormat="1"/>
    <xf numFmtId="10" fontId="0" fillId="0" borderId="0" xfId="0" applyNumberFormat="1" applyFill="1" applyBorder="1" applyAlignment="1">
      <alignment vertical="center"/>
    </xf>
    <xf numFmtId="10" fontId="0" fillId="0" borderId="0" xfId="0" applyNumberFormat="1"/>
    <xf numFmtId="165" fontId="1" fillId="0" borderId="33" xfId="0" applyFont="1" applyBorder="1" applyAlignment="1">
      <alignment vertical="center"/>
    </xf>
    <xf numFmtId="165" fontId="1" fillId="0" borderId="19" xfId="0" applyFont="1" applyBorder="1" applyAlignment="1">
      <alignment vertical="center"/>
    </xf>
    <xf numFmtId="165" fontId="1" fillId="0" borderId="40" xfId="0" applyFont="1" applyBorder="1" applyAlignment="1">
      <alignment vertical="center"/>
    </xf>
    <xf numFmtId="1" fontId="1" fillId="8" borderId="13" xfId="0" applyNumberFormat="1" applyFont="1" applyFill="1" applyBorder="1" applyAlignment="1">
      <alignment horizontal="center" vertical="center"/>
    </xf>
    <xf numFmtId="1" fontId="1" fillId="9" borderId="26" xfId="0" applyNumberFormat="1" applyFont="1" applyFill="1" applyBorder="1" applyAlignment="1">
      <alignment horizontal="center" vertical="center"/>
    </xf>
    <xf numFmtId="1" fontId="2" fillId="9" borderId="2" xfId="0" applyNumberFormat="1" applyFont="1" applyFill="1" applyBorder="1" applyAlignment="1">
      <alignment horizontal="center" vertical="center"/>
    </xf>
    <xf numFmtId="1" fontId="2" fillId="9" borderId="5" xfId="0" applyNumberFormat="1" applyFont="1" applyFill="1" applyBorder="1" applyAlignment="1">
      <alignment horizontal="center" vertical="center"/>
    </xf>
    <xf numFmtId="1" fontId="2" fillId="8" borderId="23" xfId="0" applyNumberFormat="1" applyFont="1" applyFill="1" applyBorder="1" applyAlignment="1">
      <alignment horizontal="center" vertical="center"/>
    </xf>
    <xf numFmtId="1" fontId="2" fillId="8" borderId="15" xfId="0" applyNumberFormat="1" applyFont="1" applyFill="1" applyBorder="1" applyAlignment="1">
      <alignment horizontal="center" vertical="center"/>
    </xf>
    <xf numFmtId="1" fontId="2" fillId="8" borderId="50" xfId="0" applyNumberFormat="1" applyFont="1" applyFill="1" applyBorder="1" applyAlignment="1">
      <alignment horizontal="center" vertical="center"/>
    </xf>
    <xf numFmtId="165" fontId="6" fillId="0" borderId="0" xfId="0" applyFont="1" applyAlignment="1">
      <alignment vertical="center"/>
    </xf>
    <xf numFmtId="3" fontId="2" fillId="0" borderId="23" xfId="0" applyNumberFormat="1" applyFont="1" applyBorder="1" applyAlignment="1">
      <alignment horizontal="right" vertical="center"/>
    </xf>
    <xf numFmtId="3" fontId="2" fillId="0" borderId="15" xfId="0" applyNumberFormat="1" applyFont="1" applyBorder="1" applyAlignment="1">
      <alignment horizontal="right" vertical="center"/>
    </xf>
    <xf numFmtId="1" fontId="1" fillId="7" borderId="23" xfId="0" applyNumberFormat="1" applyFont="1" applyFill="1" applyBorder="1" applyAlignment="1">
      <alignment horizontal="center" vertical="center"/>
    </xf>
    <xf numFmtId="1" fontId="1" fillId="11" borderId="26" xfId="0" applyNumberFormat="1" applyFont="1" applyFill="1" applyBorder="1" applyAlignment="1">
      <alignment horizontal="center" vertical="center"/>
    </xf>
    <xf numFmtId="166" fontId="1" fillId="11" borderId="26" xfId="0" applyNumberFormat="1" applyFont="1" applyFill="1" applyBorder="1" applyAlignment="1">
      <alignment horizontal="center" vertical="center"/>
    </xf>
    <xf numFmtId="0" fontId="1" fillId="12" borderId="2" xfId="0" applyNumberFormat="1" applyFont="1" applyFill="1" applyBorder="1" applyAlignment="1">
      <alignment horizontal="center" vertical="center"/>
    </xf>
    <xf numFmtId="0" fontId="1" fillId="12" borderId="5" xfId="0" applyNumberFormat="1" applyFont="1" applyFill="1" applyBorder="1" applyAlignment="1">
      <alignment horizontal="center" vertical="center"/>
    </xf>
    <xf numFmtId="0" fontId="1" fillId="12" borderId="32" xfId="0" applyNumberFormat="1" applyFont="1" applyFill="1" applyBorder="1" applyAlignment="1">
      <alignment horizontal="center" vertical="center"/>
    </xf>
    <xf numFmtId="1" fontId="1" fillId="12" borderId="26" xfId="0" applyNumberFormat="1" applyFont="1" applyFill="1" applyBorder="1" applyAlignment="1">
      <alignment horizontal="center" vertical="center"/>
    </xf>
    <xf numFmtId="166" fontId="1" fillId="12" borderId="26" xfId="0" applyNumberFormat="1" applyFont="1" applyFill="1" applyBorder="1" applyAlignment="1">
      <alignment horizontal="center" vertical="center"/>
    </xf>
    <xf numFmtId="1" fontId="2" fillId="12" borderId="2" xfId="0" applyNumberFormat="1" applyFont="1" applyFill="1" applyBorder="1" applyAlignment="1">
      <alignment horizontal="center" vertical="center"/>
    </xf>
    <xf numFmtId="1" fontId="2" fillId="12" borderId="5" xfId="0" applyNumberFormat="1" applyFont="1" applyFill="1" applyBorder="1" applyAlignment="1">
      <alignment horizontal="center" vertical="center"/>
    </xf>
    <xf numFmtId="1" fontId="2" fillId="11" borderId="2" xfId="0" applyNumberFormat="1" applyFont="1" applyFill="1" applyBorder="1" applyAlignment="1">
      <alignment horizontal="center" vertical="center"/>
    </xf>
    <xf numFmtId="1" fontId="2" fillId="11" borderId="5" xfId="0" applyNumberFormat="1" applyFont="1" applyFill="1" applyBorder="1" applyAlignment="1">
      <alignment horizontal="center" vertical="center"/>
    </xf>
    <xf numFmtId="1" fontId="2" fillId="12" borderId="23" xfId="0" applyNumberFormat="1" applyFont="1" applyFill="1" applyBorder="1" applyAlignment="1">
      <alignment horizontal="center" vertical="center"/>
    </xf>
    <xf numFmtId="1" fontId="2" fillId="12" borderId="15" xfId="0" applyNumberFormat="1" applyFont="1" applyFill="1" applyBorder="1" applyAlignment="1">
      <alignment horizontal="center" vertical="center"/>
    </xf>
    <xf numFmtId="1" fontId="2" fillId="12" borderId="50" xfId="0" applyNumberFormat="1" applyFont="1" applyFill="1" applyBorder="1" applyAlignment="1">
      <alignment horizontal="center" vertical="center"/>
    </xf>
    <xf numFmtId="1" fontId="1" fillId="12" borderId="13" xfId="0" applyNumberFormat="1" applyFont="1" applyFill="1" applyBorder="1" applyAlignment="1">
      <alignment horizontal="center" vertical="center"/>
    </xf>
    <xf numFmtId="166" fontId="1" fillId="12" borderId="13" xfId="0" applyNumberFormat="1" applyFont="1" applyFill="1" applyBorder="1" applyAlignment="1">
      <alignment horizontal="center" vertical="center"/>
    </xf>
    <xf numFmtId="0" fontId="0" fillId="13" borderId="6" xfId="0" applyNumberFormat="1" applyFill="1" applyBorder="1" applyAlignment="1">
      <alignment horizontal="center" vertical="center" textRotation="90" wrapText="1"/>
    </xf>
    <xf numFmtId="0" fontId="0" fillId="13" borderId="4" xfId="0" applyNumberFormat="1" applyFill="1" applyBorder="1" applyAlignment="1">
      <alignment horizontal="center" vertical="center" textRotation="90" wrapText="1"/>
    </xf>
    <xf numFmtId="0" fontId="0" fillId="13" borderId="5" xfId="0" applyNumberFormat="1" applyFill="1" applyBorder="1" applyAlignment="1">
      <alignment horizontal="center" vertical="center" textRotation="90" wrapText="1"/>
    </xf>
    <xf numFmtId="0" fontId="2" fillId="13" borderId="20" xfId="0" applyNumberFormat="1" applyFont="1" applyFill="1" applyBorder="1" applyAlignment="1">
      <alignment horizontal="center" vertical="center"/>
    </xf>
    <xf numFmtId="0" fontId="2" fillId="13" borderId="1" xfId="0" applyNumberFormat="1" applyFont="1" applyFill="1" applyBorder="1" applyAlignment="1">
      <alignment horizontal="center" vertical="center"/>
    </xf>
    <xf numFmtId="0" fontId="1" fillId="13" borderId="2" xfId="0" applyNumberFormat="1" applyFont="1" applyFill="1" applyBorder="1" applyAlignment="1">
      <alignment horizontal="center" vertical="center"/>
    </xf>
    <xf numFmtId="0" fontId="2" fillId="13" borderId="6" xfId="0" applyNumberFormat="1" applyFont="1" applyFill="1" applyBorder="1" applyAlignment="1">
      <alignment horizontal="center" vertical="center"/>
    </xf>
    <xf numFmtId="0" fontId="2" fillId="13" borderId="4" xfId="0" applyNumberFormat="1" applyFont="1" applyFill="1" applyBorder="1" applyAlignment="1">
      <alignment horizontal="center" vertical="center"/>
    </xf>
    <xf numFmtId="0" fontId="1" fillId="13" borderId="5" xfId="0" applyNumberFormat="1" applyFont="1" applyFill="1" applyBorder="1" applyAlignment="1">
      <alignment horizontal="center" vertical="center"/>
    </xf>
    <xf numFmtId="0" fontId="2" fillId="14" borderId="6" xfId="0" applyNumberFormat="1" applyFont="1" applyFill="1" applyBorder="1" applyAlignment="1">
      <alignment horizontal="center" vertical="center"/>
    </xf>
    <xf numFmtId="0" fontId="2" fillId="14" borderId="4" xfId="0" applyNumberFormat="1" applyFont="1" applyFill="1" applyBorder="1" applyAlignment="1">
      <alignment horizontal="center" vertical="center"/>
    </xf>
    <xf numFmtId="0" fontId="1" fillId="14" borderId="5" xfId="0" applyNumberFormat="1" applyFont="1" applyFill="1" applyBorder="1" applyAlignment="1">
      <alignment horizontal="center" vertical="center"/>
    </xf>
    <xf numFmtId="0" fontId="2" fillId="14" borderId="10" xfId="0" applyNumberFormat="1" applyFont="1" applyFill="1" applyBorder="1" applyAlignment="1">
      <alignment horizontal="center" vertical="center"/>
    </xf>
    <xf numFmtId="0" fontId="2" fillId="14" borderId="8" xfId="0" applyNumberFormat="1" applyFont="1" applyFill="1" applyBorder="1" applyAlignment="1">
      <alignment horizontal="center" vertical="center"/>
    </xf>
    <xf numFmtId="0" fontId="1" fillId="14" borderId="9" xfId="0" applyNumberFormat="1" applyFont="1" applyFill="1" applyBorder="1" applyAlignment="1">
      <alignment horizontal="center" vertical="center"/>
    </xf>
    <xf numFmtId="165" fontId="7" fillId="7" borderId="11" xfId="0" applyFont="1" applyFill="1" applyBorder="1" applyAlignment="1">
      <alignment vertical="center"/>
    </xf>
    <xf numFmtId="165" fontId="8" fillId="7" borderId="12" xfId="0" applyFont="1" applyFill="1" applyBorder="1"/>
    <xf numFmtId="1" fontId="9" fillId="8" borderId="13" xfId="0" applyNumberFormat="1" applyFont="1" applyFill="1" applyBorder="1" applyAlignment="1">
      <alignment horizontal="center" vertical="center"/>
    </xf>
    <xf numFmtId="1" fontId="9" fillId="9" borderId="26" xfId="0" applyNumberFormat="1" applyFont="1" applyFill="1" applyBorder="1" applyAlignment="1">
      <alignment horizontal="center" vertical="center"/>
    </xf>
    <xf numFmtId="1" fontId="9" fillId="12" borderId="26" xfId="0" applyNumberFormat="1" applyFont="1" applyFill="1" applyBorder="1" applyAlignment="1">
      <alignment horizontal="center" vertical="center"/>
    </xf>
    <xf numFmtId="1" fontId="9" fillId="11" borderId="26" xfId="0" applyNumberFormat="1" applyFont="1" applyFill="1" applyBorder="1" applyAlignment="1">
      <alignment horizontal="center" vertical="center"/>
    </xf>
    <xf numFmtId="166" fontId="9" fillId="8" borderId="13" xfId="0" applyNumberFormat="1" applyFont="1" applyFill="1" applyBorder="1" applyAlignment="1">
      <alignment horizontal="center" vertical="center"/>
    </xf>
    <xf numFmtId="166" fontId="9" fillId="9" borderId="26" xfId="0" applyNumberFormat="1" applyFont="1" applyFill="1" applyBorder="1" applyAlignment="1">
      <alignment horizontal="center" vertical="center"/>
    </xf>
    <xf numFmtId="166" fontId="9" fillId="12" borderId="26" xfId="0" applyNumberFormat="1" applyFont="1" applyFill="1" applyBorder="1" applyAlignment="1">
      <alignment horizontal="center" vertical="center"/>
    </xf>
    <xf numFmtId="166" fontId="9" fillId="11" borderId="26" xfId="0" applyNumberFormat="1" applyFont="1" applyFill="1" applyBorder="1" applyAlignment="1">
      <alignment horizontal="center" vertical="center"/>
    </xf>
    <xf numFmtId="0" fontId="3" fillId="11" borderId="21" xfId="0" applyNumberFormat="1" applyFont="1" applyFill="1" applyBorder="1" applyAlignment="1">
      <alignment horizontal="center" vertical="center" wrapText="1"/>
    </xf>
    <xf numFmtId="0" fontId="3" fillId="11" borderId="22" xfId="0" applyNumberFormat="1" applyFont="1" applyFill="1" applyBorder="1" applyAlignment="1">
      <alignment horizontal="center" vertical="center" wrapText="1"/>
    </xf>
    <xf numFmtId="0" fontId="3" fillId="12" borderId="21" xfId="0" applyNumberFormat="1" applyFont="1" applyFill="1" applyBorder="1" applyAlignment="1">
      <alignment horizontal="center" vertical="center" wrapText="1"/>
    </xf>
    <xf numFmtId="0" fontId="3" fillId="12" borderId="22" xfId="0" applyNumberFormat="1" applyFont="1" applyFill="1" applyBorder="1" applyAlignment="1">
      <alignment horizontal="center" vertical="center" wrapText="1"/>
    </xf>
    <xf numFmtId="1" fontId="1" fillId="13" borderId="11" xfId="0" applyNumberFormat="1" applyFont="1" applyFill="1" applyBorder="1" applyAlignment="1">
      <alignment horizontal="center" vertical="center"/>
    </xf>
    <xf numFmtId="1" fontId="1" fillId="13" borderId="12" xfId="0" applyNumberFormat="1" applyFont="1" applyFill="1" applyBorder="1" applyAlignment="1">
      <alignment horizontal="center" vertical="center"/>
    </xf>
    <xf numFmtId="1" fontId="1" fillId="13" borderId="26" xfId="0" applyNumberFormat="1" applyFont="1" applyFill="1" applyBorder="1" applyAlignment="1">
      <alignment horizontal="center" vertical="center"/>
    </xf>
    <xf numFmtId="1" fontId="1" fillId="6" borderId="11" xfId="0" applyNumberFormat="1" applyFont="1" applyFill="1" applyBorder="1" applyAlignment="1">
      <alignment horizontal="center" vertical="center"/>
    </xf>
    <xf numFmtId="1" fontId="1" fillId="6" borderId="12" xfId="0" applyNumberFormat="1" applyFont="1" applyFill="1" applyBorder="1" applyAlignment="1">
      <alignment horizontal="center" vertical="center"/>
    </xf>
    <xf numFmtId="1" fontId="1" fillId="6" borderId="26" xfId="0" applyNumberFormat="1" applyFont="1" applyFill="1" applyBorder="1" applyAlignment="1">
      <alignment horizontal="center" vertical="center"/>
    </xf>
    <xf numFmtId="1" fontId="2" fillId="0" borderId="19" xfId="0" applyNumberFormat="1" applyFont="1" applyFill="1" applyBorder="1" applyAlignment="1">
      <alignment horizontal="center" vertical="center"/>
    </xf>
    <xf numFmtId="1" fontId="2" fillId="0" borderId="17" xfId="0" applyNumberFormat="1" applyFont="1" applyFill="1" applyBorder="1" applyAlignment="1">
      <alignment horizontal="center" vertical="center"/>
    </xf>
    <xf numFmtId="1" fontId="2" fillId="0" borderId="42" xfId="0" applyNumberFormat="1" applyFont="1" applyFill="1" applyBorder="1" applyAlignment="1">
      <alignment horizontal="center" vertical="center"/>
    </xf>
    <xf numFmtId="1" fontId="2" fillId="0" borderId="44" xfId="0" applyNumberFormat="1" applyFont="1" applyFill="1" applyBorder="1" applyAlignment="1">
      <alignment horizontal="center" vertical="center"/>
    </xf>
    <xf numFmtId="1" fontId="1" fillId="5" borderId="11" xfId="0" applyNumberFormat="1" applyFont="1" applyFill="1" applyBorder="1" applyAlignment="1">
      <alignment horizontal="center" vertical="center"/>
    </xf>
    <xf numFmtId="1" fontId="1" fillId="5" borderId="12" xfId="0" applyNumberFormat="1" applyFont="1" applyFill="1" applyBorder="1" applyAlignment="1">
      <alignment horizontal="center" vertical="center"/>
    </xf>
    <xf numFmtId="1" fontId="1" fillId="5" borderId="26" xfId="0" applyNumberFormat="1" applyFont="1" applyFill="1" applyBorder="1" applyAlignment="1">
      <alignment horizontal="center" vertical="center"/>
    </xf>
    <xf numFmtId="1" fontId="2" fillId="5" borderId="19" xfId="0" applyNumberFormat="1" applyFont="1" applyFill="1" applyBorder="1" applyAlignment="1">
      <alignment horizontal="center" vertical="center"/>
    </xf>
    <xf numFmtId="1" fontId="2" fillId="5" borderId="41" xfId="0" applyNumberFormat="1" applyFont="1" applyFill="1" applyBorder="1" applyAlignment="1">
      <alignment horizontal="center" vertical="center"/>
    </xf>
    <xf numFmtId="1" fontId="2" fillId="5" borderId="17" xfId="0" applyNumberFormat="1" applyFont="1" applyFill="1" applyBorder="1" applyAlignment="1">
      <alignment horizontal="center" vertical="center"/>
    </xf>
    <xf numFmtId="1" fontId="2" fillId="6" borderId="19" xfId="0" applyNumberFormat="1" applyFont="1" applyFill="1" applyBorder="1" applyAlignment="1">
      <alignment horizontal="center" vertical="center"/>
    </xf>
    <xf numFmtId="1" fontId="2" fillId="6" borderId="41" xfId="0" applyNumberFormat="1" applyFont="1" applyFill="1" applyBorder="1" applyAlignment="1">
      <alignment horizontal="center" vertical="center"/>
    </xf>
    <xf numFmtId="1" fontId="2" fillId="6" borderId="17" xfId="0" applyNumberFormat="1" applyFont="1" applyFill="1" applyBorder="1" applyAlignment="1">
      <alignment horizontal="center" vertical="center"/>
    </xf>
    <xf numFmtId="1" fontId="2" fillId="13" borderId="19" xfId="0" applyNumberFormat="1" applyFont="1" applyFill="1" applyBorder="1" applyAlignment="1">
      <alignment horizontal="center" vertical="center"/>
    </xf>
    <xf numFmtId="1" fontId="2" fillId="13" borderId="41" xfId="0" applyNumberFormat="1" applyFont="1" applyFill="1" applyBorder="1" applyAlignment="1">
      <alignment horizontal="center" vertical="center"/>
    </xf>
    <xf numFmtId="1" fontId="2" fillId="13" borderId="17" xfId="0" applyNumberFormat="1" applyFont="1" applyFill="1" applyBorder="1" applyAlignment="1">
      <alignment horizontal="center" vertical="center"/>
    </xf>
    <xf numFmtId="1" fontId="1" fillId="10" borderId="49" xfId="0" applyNumberFormat="1" applyFont="1" applyFill="1" applyBorder="1" applyAlignment="1">
      <alignment horizontal="center" vertical="center"/>
    </xf>
    <xf numFmtId="1" fontId="1" fillId="10" borderId="35" xfId="0" applyNumberFormat="1" applyFont="1" applyFill="1" applyBorder="1" applyAlignment="1">
      <alignment horizontal="center" vertical="center"/>
    </xf>
    <xf numFmtId="1" fontId="1" fillId="4" borderId="49" xfId="0" applyNumberFormat="1" applyFont="1" applyFill="1" applyBorder="1" applyAlignment="1" applyProtection="1">
      <alignment horizontal="center" vertical="center"/>
      <protection hidden="1"/>
    </xf>
    <xf numFmtId="1" fontId="1" fillId="4" borderId="26" xfId="0" applyNumberFormat="1" applyFont="1" applyFill="1" applyBorder="1" applyAlignment="1" applyProtection="1">
      <alignment horizontal="center" vertical="center"/>
      <protection hidden="1"/>
    </xf>
    <xf numFmtId="1" fontId="1" fillId="0" borderId="11" xfId="0" applyNumberFormat="1" applyFont="1" applyFill="1" applyBorder="1" applyAlignment="1">
      <alignment horizontal="center" vertical="center"/>
    </xf>
    <xf numFmtId="1" fontId="1" fillId="0" borderId="26" xfId="0" applyNumberFormat="1" applyFont="1" applyFill="1" applyBorder="1" applyAlignment="1">
      <alignment horizontal="center" vertical="center"/>
    </xf>
    <xf numFmtId="1" fontId="2" fillId="5" borderId="33" xfId="0" applyNumberFormat="1" applyFont="1" applyFill="1" applyBorder="1" applyAlignment="1">
      <alignment horizontal="center" vertical="center"/>
    </xf>
    <xf numFmtId="1" fontId="2" fillId="5" borderId="34" xfId="0" applyNumberFormat="1" applyFont="1" applyFill="1" applyBorder="1" applyAlignment="1">
      <alignment horizontal="center" vertical="center"/>
    </xf>
    <xf numFmtId="1" fontId="2" fillId="5" borderId="31" xfId="0" applyNumberFormat="1" applyFont="1" applyFill="1" applyBorder="1" applyAlignment="1">
      <alignment horizontal="center" vertical="center"/>
    </xf>
    <xf numFmtId="1" fontId="2" fillId="5" borderId="42" xfId="0" applyNumberFormat="1" applyFont="1" applyFill="1" applyBorder="1" applyAlignment="1">
      <alignment horizontal="center" vertical="center"/>
    </xf>
    <xf numFmtId="1" fontId="2" fillId="5" borderId="43" xfId="0" applyNumberFormat="1" applyFont="1" applyFill="1" applyBorder="1" applyAlignment="1">
      <alignment horizontal="center" vertical="center"/>
    </xf>
    <xf numFmtId="1" fontId="2" fillId="5" borderId="44" xfId="0" applyNumberFormat="1" applyFont="1" applyFill="1" applyBorder="1" applyAlignment="1">
      <alignment horizontal="center" vertical="center"/>
    </xf>
    <xf numFmtId="1" fontId="2" fillId="0" borderId="33" xfId="0" applyNumberFormat="1" applyFont="1" applyFill="1" applyBorder="1" applyAlignment="1">
      <alignment horizontal="center" vertical="center"/>
    </xf>
    <xf numFmtId="1" fontId="2" fillId="0" borderId="31" xfId="0" applyNumberFormat="1" applyFont="1" applyFill="1" applyBorder="1" applyAlignment="1">
      <alignment horizontal="center" vertical="center"/>
    </xf>
    <xf numFmtId="1" fontId="2" fillId="10" borderId="48" xfId="0" applyNumberFormat="1" applyFont="1" applyFill="1" applyBorder="1" applyAlignment="1">
      <alignment horizontal="center" vertical="center"/>
    </xf>
    <xf numFmtId="1" fontId="2" fillId="10" borderId="46" xfId="0" applyNumberFormat="1" applyFont="1" applyFill="1" applyBorder="1" applyAlignment="1">
      <alignment horizontal="center" vertical="center"/>
    </xf>
    <xf numFmtId="1" fontId="0" fillId="4" borderId="47" xfId="0" applyNumberFormat="1" applyFont="1" applyFill="1" applyBorder="1" applyAlignment="1" applyProtection="1">
      <alignment horizontal="center" vertical="center"/>
      <protection hidden="1"/>
    </xf>
    <xf numFmtId="1" fontId="0" fillId="4" borderId="31" xfId="0" applyNumberFormat="1" applyFont="1" applyFill="1" applyBorder="1" applyAlignment="1" applyProtection="1">
      <alignment horizontal="center" vertical="center"/>
      <protection hidden="1"/>
    </xf>
    <xf numFmtId="1" fontId="0" fillId="4" borderId="14" xfId="0" applyNumberFormat="1" applyFont="1" applyFill="1" applyBorder="1" applyAlignment="1" applyProtection="1">
      <alignment horizontal="center" vertical="center"/>
      <protection hidden="1"/>
    </xf>
    <xf numFmtId="1" fontId="0" fillId="4" borderId="17" xfId="0" applyNumberFormat="1" applyFont="1" applyFill="1" applyBorder="1" applyAlignment="1" applyProtection="1">
      <alignment horizontal="center" vertical="center"/>
      <protection hidden="1"/>
    </xf>
    <xf numFmtId="1" fontId="0" fillId="4" borderId="48" xfId="0" applyNumberFormat="1" applyFont="1" applyFill="1" applyBorder="1" applyAlignment="1" applyProtection="1">
      <alignment horizontal="center" vertical="center"/>
      <protection hidden="1"/>
    </xf>
    <xf numFmtId="1" fontId="0" fillId="4" borderId="44" xfId="0" applyNumberFormat="1" applyFont="1" applyFill="1" applyBorder="1" applyAlignment="1" applyProtection="1">
      <alignment horizontal="center" vertical="center"/>
      <protection hidden="1"/>
    </xf>
    <xf numFmtId="1" fontId="2" fillId="10" borderId="47" xfId="0" applyNumberFormat="1" applyFont="1" applyFill="1" applyBorder="1" applyAlignment="1">
      <alignment horizontal="center" vertical="center"/>
    </xf>
    <xf numFmtId="1" fontId="2" fillId="10" borderId="45" xfId="0" applyNumberFormat="1" applyFont="1" applyFill="1" applyBorder="1" applyAlignment="1">
      <alignment horizontal="center" vertical="center"/>
    </xf>
    <xf numFmtId="1" fontId="2" fillId="10" borderId="14" xfId="0" applyNumberFormat="1" applyFont="1" applyFill="1" applyBorder="1" applyAlignment="1">
      <alignment horizontal="center" vertical="center"/>
    </xf>
    <xf numFmtId="1" fontId="2" fillId="10" borderId="3" xfId="0" applyNumberFormat="1" applyFont="1" applyFill="1" applyBorder="1" applyAlignment="1">
      <alignment horizontal="center" vertical="center"/>
    </xf>
    <xf numFmtId="1" fontId="1" fillId="3" borderId="11" xfId="0" applyNumberFormat="1" applyFont="1" applyFill="1" applyBorder="1" applyAlignment="1">
      <alignment horizontal="center" vertical="center"/>
    </xf>
    <xf numFmtId="1" fontId="1" fillId="3" borderId="35" xfId="0" applyNumberFormat="1" applyFont="1" applyFill="1" applyBorder="1" applyAlignment="1">
      <alignment horizontal="center" vertical="center"/>
    </xf>
    <xf numFmtId="1" fontId="2" fillId="3" borderId="33" xfId="0" applyNumberFormat="1" applyFont="1" applyFill="1" applyBorder="1" applyAlignment="1">
      <alignment horizontal="center" vertical="center"/>
    </xf>
    <xf numFmtId="1" fontId="2" fillId="3" borderId="45" xfId="0" applyNumberFormat="1" applyFont="1" applyFill="1" applyBorder="1" applyAlignment="1">
      <alignment horizontal="center" vertical="center"/>
    </xf>
    <xf numFmtId="1" fontId="2" fillId="3" borderId="19" xfId="0" applyNumberFormat="1" applyFont="1" applyFill="1" applyBorder="1" applyAlignment="1">
      <alignment horizontal="center" vertical="center"/>
    </xf>
    <xf numFmtId="1" fontId="2" fillId="3" borderId="3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2" fillId="3" borderId="46" xfId="0" applyNumberFormat="1" applyFont="1" applyFill="1" applyBorder="1" applyAlignment="1">
      <alignment horizontal="center" vertical="center"/>
    </xf>
    <xf numFmtId="1" fontId="2" fillId="2" borderId="33" xfId="0" applyNumberFormat="1" applyFont="1" applyFill="1" applyBorder="1" applyAlignment="1">
      <alignment horizontal="center" vertical="center"/>
    </xf>
    <xf numFmtId="1" fontId="2" fillId="2" borderId="34" xfId="0" applyNumberFormat="1" applyFont="1" applyFill="1" applyBorder="1" applyAlignment="1">
      <alignment horizontal="center" vertical="center"/>
    </xf>
    <xf numFmtId="1" fontId="2" fillId="2" borderId="31" xfId="0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>
      <alignment horizontal="center" vertical="center"/>
    </xf>
    <xf numFmtId="1" fontId="2" fillId="2" borderId="41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Alignment="1">
      <alignment horizontal="center" vertical="center"/>
    </xf>
    <xf numFmtId="1" fontId="2" fillId="2" borderId="42" xfId="0" applyNumberFormat="1" applyFont="1" applyFill="1" applyBorder="1" applyAlignment="1">
      <alignment horizontal="center" vertical="center"/>
    </xf>
    <xf numFmtId="1" fontId="2" fillId="2" borderId="43" xfId="0" applyNumberFormat="1" applyFont="1" applyFill="1" applyBorder="1" applyAlignment="1">
      <alignment horizontal="center" vertical="center"/>
    </xf>
    <xf numFmtId="1" fontId="2" fillId="2" borderId="44" xfId="0" applyNumberFormat="1" applyFont="1" applyFill="1" applyBorder="1" applyAlignment="1">
      <alignment horizontal="center" vertical="center"/>
    </xf>
    <xf numFmtId="165" fontId="4" fillId="0" borderId="21" xfId="0" applyFont="1" applyBorder="1" applyAlignment="1">
      <alignment horizontal="center" vertical="center" wrapText="1"/>
    </xf>
    <xf numFmtId="165" fontId="4" fillId="0" borderId="22" xfId="0" applyFont="1" applyBorder="1" applyAlignment="1">
      <alignment horizontal="center" vertical="center" wrapText="1"/>
    </xf>
    <xf numFmtId="0" fontId="0" fillId="0" borderId="21" xfId="0" applyNumberFormat="1" applyBorder="1" applyAlignment="1">
      <alignment horizontal="center" vertical="center" textRotation="90" wrapText="1"/>
    </xf>
    <xf numFmtId="0" fontId="0" fillId="0" borderId="22" xfId="0" applyNumberFormat="1" applyBorder="1" applyAlignment="1">
      <alignment horizontal="center" vertical="center" textRotation="90" wrapText="1"/>
    </xf>
    <xf numFmtId="166" fontId="1" fillId="2" borderId="11" xfId="0" applyNumberFormat="1" applyFont="1" applyFill="1" applyBorder="1" applyAlignment="1">
      <alignment horizontal="center" vertical="center"/>
    </xf>
    <xf numFmtId="166" fontId="1" fillId="2" borderId="12" xfId="0" applyNumberFormat="1" applyFont="1" applyFill="1" applyBorder="1" applyAlignment="1">
      <alignment horizontal="center" vertical="center"/>
    </xf>
    <xf numFmtId="166" fontId="1" fillId="2" borderId="26" xfId="0" applyNumberFormat="1" applyFont="1" applyFill="1" applyBorder="1" applyAlignment="1">
      <alignment horizontal="center" vertical="center"/>
    </xf>
    <xf numFmtId="166" fontId="1" fillId="3" borderId="11" xfId="0" applyNumberFormat="1" applyFont="1" applyFill="1" applyBorder="1" applyAlignment="1">
      <alignment horizontal="center" vertical="center"/>
    </xf>
    <xf numFmtId="166" fontId="1" fillId="3" borderId="35" xfId="0" applyNumberFormat="1" applyFont="1" applyFill="1" applyBorder="1" applyAlignment="1">
      <alignment horizontal="center" vertical="center"/>
    </xf>
    <xf numFmtId="0" fontId="3" fillId="2" borderId="24" xfId="0" applyNumberFormat="1" applyFont="1" applyFill="1" applyBorder="1" applyAlignment="1">
      <alignment horizontal="center" vertical="center"/>
    </xf>
    <xf numFmtId="0" fontId="3" fillId="2" borderId="16" xfId="0" applyNumberFormat="1" applyFont="1" applyFill="1" applyBorder="1" applyAlignment="1">
      <alignment horizontal="center" vertical="center"/>
    </xf>
    <xf numFmtId="0" fontId="3" fillId="2" borderId="25" xfId="0" applyNumberFormat="1" applyFont="1" applyFill="1" applyBorder="1" applyAlignment="1">
      <alignment horizontal="center" vertical="center"/>
    </xf>
    <xf numFmtId="0" fontId="3" fillId="2" borderId="38" xfId="0" applyNumberFormat="1" applyFont="1" applyFill="1" applyBorder="1" applyAlignment="1">
      <alignment horizontal="center" vertical="center"/>
    </xf>
    <xf numFmtId="0" fontId="3" fillId="2" borderId="36" xfId="0" applyNumberFormat="1" applyFont="1" applyFill="1" applyBorder="1" applyAlignment="1">
      <alignment horizontal="center" vertical="center"/>
    </xf>
    <xf numFmtId="0" fontId="3" fillId="2" borderId="37" xfId="0" applyNumberFormat="1" applyFont="1" applyFill="1" applyBorder="1" applyAlignment="1">
      <alignment horizontal="center" vertical="center"/>
    </xf>
    <xf numFmtId="0" fontId="3" fillId="9" borderId="21" xfId="0" applyNumberFormat="1" applyFont="1" applyFill="1" applyBorder="1" applyAlignment="1">
      <alignment horizontal="center" vertical="center" wrapText="1"/>
    </xf>
    <xf numFmtId="0" fontId="3" fillId="9" borderId="22" xfId="0" applyNumberFormat="1" applyFont="1" applyFill="1" applyBorder="1" applyAlignment="1">
      <alignment horizontal="center" vertical="center" wrapText="1"/>
    </xf>
    <xf numFmtId="0" fontId="3" fillId="13" borderId="24" xfId="0" applyNumberFormat="1" applyFont="1" applyFill="1" applyBorder="1" applyAlignment="1">
      <alignment horizontal="center" vertical="center" wrapText="1"/>
    </xf>
    <xf numFmtId="0" fontId="3" fillId="13" borderId="16" xfId="0" applyNumberFormat="1" applyFont="1" applyFill="1" applyBorder="1" applyAlignment="1">
      <alignment horizontal="center" vertical="center" wrapText="1"/>
    </xf>
    <xf numFmtId="0" fontId="3" fillId="13" borderId="25" xfId="0" applyNumberFormat="1" applyFont="1" applyFill="1" applyBorder="1" applyAlignment="1">
      <alignment horizontal="center" vertical="center" wrapText="1"/>
    </xf>
    <xf numFmtId="0" fontId="3" fillId="13" borderId="38" xfId="0" applyNumberFormat="1" applyFont="1" applyFill="1" applyBorder="1" applyAlignment="1">
      <alignment horizontal="center" vertical="center" wrapText="1"/>
    </xf>
    <xf numFmtId="0" fontId="3" fillId="13" borderId="36" xfId="0" applyNumberFormat="1" applyFont="1" applyFill="1" applyBorder="1" applyAlignment="1">
      <alignment horizontal="center" vertical="center" wrapText="1"/>
    </xf>
    <xf numFmtId="0" fontId="3" fillId="13" borderId="37" xfId="0" applyNumberFormat="1" applyFont="1" applyFill="1" applyBorder="1" applyAlignment="1">
      <alignment horizontal="center" vertical="center" wrapText="1"/>
    </xf>
    <xf numFmtId="0" fontId="3" fillId="10" borderId="14" xfId="0" applyNumberFormat="1" applyFont="1" applyFill="1" applyBorder="1" applyAlignment="1">
      <alignment horizontal="center" vertical="center" wrapText="1"/>
    </xf>
    <xf numFmtId="0" fontId="3" fillId="10" borderId="41" xfId="0" applyNumberFormat="1" applyFont="1" applyFill="1" applyBorder="1" applyAlignment="1">
      <alignment horizontal="center" vertical="center" wrapText="1"/>
    </xf>
    <xf numFmtId="0" fontId="3" fillId="4" borderId="48" xfId="0" applyNumberFormat="1" applyFont="1" applyFill="1" applyBorder="1" applyAlignment="1">
      <alignment horizontal="center" vertical="center" wrapText="1"/>
    </xf>
    <xf numFmtId="0" fontId="3" fillId="4" borderId="44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3" xfId="0" applyNumberFormat="1" applyFont="1" applyFill="1" applyBorder="1" applyAlignment="1">
      <alignment horizontal="center" vertical="center" wrapText="1"/>
    </xf>
    <xf numFmtId="0" fontId="3" fillId="0" borderId="24" xfId="0" applyNumberFormat="1" applyFont="1" applyFill="1" applyBorder="1" applyAlignment="1">
      <alignment horizontal="center" vertical="center" wrapText="1"/>
    </xf>
    <xf numFmtId="0" fontId="3" fillId="0" borderId="25" xfId="0" applyNumberFormat="1" applyFont="1" applyFill="1" applyBorder="1" applyAlignment="1">
      <alignment horizontal="center" vertical="center" wrapText="1"/>
    </xf>
    <xf numFmtId="0" fontId="3" fillId="0" borderId="38" xfId="0" applyNumberFormat="1" applyFont="1" applyFill="1" applyBorder="1" applyAlignment="1">
      <alignment horizontal="center" vertical="center" wrapText="1"/>
    </xf>
    <xf numFmtId="0" fontId="3" fillId="0" borderId="37" xfId="0" applyNumberFormat="1" applyFont="1" applyFill="1" applyBorder="1" applyAlignment="1">
      <alignment horizontal="center" vertical="center" wrapText="1"/>
    </xf>
    <xf numFmtId="0" fontId="3" fillId="4" borderId="33" xfId="0" applyNumberFormat="1" applyFont="1" applyFill="1" applyBorder="1" applyAlignment="1">
      <alignment horizontal="center" vertical="center"/>
    </xf>
    <xf numFmtId="0" fontId="3" fillId="4" borderId="34" xfId="0" applyNumberFormat="1" applyFont="1" applyFill="1" applyBorder="1" applyAlignment="1">
      <alignment horizontal="center" vertical="center"/>
    </xf>
    <xf numFmtId="0" fontId="3" fillId="4" borderId="16" xfId="0" applyNumberFormat="1" applyFont="1" applyFill="1" applyBorder="1" applyAlignment="1">
      <alignment horizontal="center" vertical="center"/>
    </xf>
    <xf numFmtId="0" fontId="3" fillId="4" borderId="25" xfId="0" applyNumberFormat="1" applyFont="1" applyFill="1" applyBorder="1" applyAlignment="1">
      <alignment horizontal="center" vertical="center"/>
    </xf>
    <xf numFmtId="0" fontId="3" fillId="5" borderId="24" xfId="0" applyNumberFormat="1" applyFont="1" applyFill="1" applyBorder="1" applyAlignment="1">
      <alignment horizontal="center" vertical="center" wrapText="1"/>
    </xf>
    <xf numFmtId="0" fontId="3" fillId="5" borderId="16" xfId="0" applyNumberFormat="1" applyFont="1" applyFill="1" applyBorder="1" applyAlignment="1">
      <alignment horizontal="center" vertical="center" wrapText="1"/>
    </xf>
    <xf numFmtId="0" fontId="3" fillId="5" borderId="25" xfId="0" applyNumberFormat="1" applyFont="1" applyFill="1" applyBorder="1" applyAlignment="1">
      <alignment horizontal="center" vertical="center" wrapText="1"/>
    </xf>
    <xf numFmtId="0" fontId="3" fillId="5" borderId="38" xfId="0" applyNumberFormat="1" applyFont="1" applyFill="1" applyBorder="1" applyAlignment="1">
      <alignment horizontal="center" vertical="center" wrapText="1"/>
    </xf>
    <xf numFmtId="0" fontId="3" fillId="5" borderId="36" xfId="0" applyNumberFormat="1" applyFont="1" applyFill="1" applyBorder="1" applyAlignment="1">
      <alignment horizontal="center" vertical="center" wrapText="1"/>
    </xf>
    <xf numFmtId="0" fontId="3" fillId="5" borderId="37" xfId="0" applyNumberFormat="1" applyFont="1" applyFill="1" applyBorder="1" applyAlignment="1">
      <alignment horizontal="center" vertical="center" wrapText="1"/>
    </xf>
    <xf numFmtId="0" fontId="3" fillId="6" borderId="24" xfId="0" applyNumberFormat="1" applyFont="1" applyFill="1" applyBorder="1" applyAlignment="1">
      <alignment horizontal="center" vertical="center" wrapText="1"/>
    </xf>
    <xf numFmtId="0" fontId="3" fillId="6" borderId="16" xfId="0" applyNumberFormat="1" applyFont="1" applyFill="1" applyBorder="1" applyAlignment="1">
      <alignment horizontal="center" vertical="center" wrapText="1"/>
    </xf>
    <xf numFmtId="0" fontId="3" fillId="6" borderId="25" xfId="0" applyNumberFormat="1" applyFont="1" applyFill="1" applyBorder="1" applyAlignment="1">
      <alignment horizontal="center" vertical="center" wrapText="1"/>
    </xf>
    <xf numFmtId="0" fontId="3" fillId="6" borderId="38" xfId="0" applyNumberFormat="1" applyFont="1" applyFill="1" applyBorder="1" applyAlignment="1">
      <alignment horizontal="center" vertical="center" wrapText="1"/>
    </xf>
    <xf numFmtId="0" fontId="3" fillId="6" borderId="36" xfId="0" applyNumberFormat="1" applyFont="1" applyFill="1" applyBorder="1" applyAlignment="1">
      <alignment horizontal="center" vertical="center" wrapText="1"/>
    </xf>
    <xf numFmtId="0" fontId="3" fillId="6" borderId="37" xfId="0" applyNumberFormat="1" applyFont="1" applyFill="1" applyBorder="1" applyAlignment="1">
      <alignment horizontal="center" vertical="center" wrapText="1"/>
    </xf>
    <xf numFmtId="0" fontId="3" fillId="8" borderId="21" xfId="0" applyNumberFormat="1" applyFont="1" applyFill="1" applyBorder="1" applyAlignment="1">
      <alignment horizontal="center" vertical="center" wrapText="1"/>
    </xf>
    <xf numFmtId="0" fontId="3" fillId="8" borderId="22" xfId="0" applyNumberFormat="1" applyFont="1" applyFill="1" applyBorder="1" applyAlignment="1">
      <alignment horizontal="center" vertical="center" wrapText="1"/>
    </xf>
    <xf numFmtId="1" fontId="2" fillId="13" borderId="33" xfId="0" applyNumberFormat="1" applyFont="1" applyFill="1" applyBorder="1" applyAlignment="1">
      <alignment horizontal="center" vertical="center"/>
    </xf>
    <xf numFmtId="1" fontId="2" fillId="13" borderId="34" xfId="0" applyNumberFormat="1" applyFont="1" applyFill="1" applyBorder="1" applyAlignment="1">
      <alignment horizontal="center" vertical="center"/>
    </xf>
    <xf numFmtId="1" fontId="2" fillId="13" borderId="31" xfId="0" applyNumberFormat="1" applyFont="1" applyFill="1" applyBorder="1" applyAlignment="1">
      <alignment horizontal="center" vertical="center"/>
    </xf>
    <xf numFmtId="1" fontId="2" fillId="13" borderId="42" xfId="0" applyNumberFormat="1" applyFont="1" applyFill="1" applyBorder="1" applyAlignment="1">
      <alignment horizontal="center" vertical="center"/>
    </xf>
    <xf numFmtId="1" fontId="2" fillId="13" borderId="43" xfId="0" applyNumberFormat="1" applyFont="1" applyFill="1" applyBorder="1" applyAlignment="1">
      <alignment horizontal="center" vertical="center"/>
    </xf>
    <xf numFmtId="1" fontId="2" fillId="13" borderId="44" xfId="0" applyNumberFormat="1" applyFont="1" applyFill="1" applyBorder="1" applyAlignment="1">
      <alignment horizontal="center" vertical="center"/>
    </xf>
    <xf numFmtId="1" fontId="2" fillId="6" borderId="33" xfId="0" applyNumberFormat="1" applyFont="1" applyFill="1" applyBorder="1" applyAlignment="1">
      <alignment horizontal="center" vertical="center"/>
    </xf>
    <xf numFmtId="1" fontId="2" fillId="6" borderId="34" xfId="0" applyNumberFormat="1" applyFont="1" applyFill="1" applyBorder="1" applyAlignment="1">
      <alignment horizontal="center" vertical="center"/>
    </xf>
    <xf numFmtId="1" fontId="2" fillId="6" borderId="31" xfId="0" applyNumberFormat="1" applyFont="1" applyFill="1" applyBorder="1" applyAlignment="1">
      <alignment horizontal="center" vertical="center"/>
    </xf>
    <xf numFmtId="1" fontId="2" fillId="6" borderId="42" xfId="0" applyNumberFormat="1" applyFont="1" applyFill="1" applyBorder="1" applyAlignment="1">
      <alignment horizontal="center" vertical="center"/>
    </xf>
    <xf numFmtId="1" fontId="2" fillId="6" borderId="43" xfId="0" applyNumberFormat="1" applyFont="1" applyFill="1" applyBorder="1" applyAlignment="1">
      <alignment horizontal="center" vertical="center"/>
    </xf>
    <xf numFmtId="1" fontId="2" fillId="6" borderId="44" xfId="0" applyNumberFormat="1" applyFont="1" applyFill="1" applyBorder="1" applyAlignment="1">
      <alignment horizontal="center" vertical="center"/>
    </xf>
    <xf numFmtId="1" fontId="1" fillId="2" borderId="11" xfId="0" applyNumberFormat="1" applyFont="1" applyFill="1" applyBorder="1" applyAlignment="1">
      <alignment horizontal="center" vertical="center"/>
    </xf>
    <xf numFmtId="1" fontId="1" fillId="2" borderId="12" xfId="0" applyNumberFormat="1" applyFont="1" applyFill="1" applyBorder="1" applyAlignment="1">
      <alignment horizontal="center" vertical="center"/>
    </xf>
    <xf numFmtId="1" fontId="1" fillId="2" borderId="26" xfId="0" applyNumberFormat="1" applyFont="1" applyFill="1" applyBorder="1" applyAlignment="1">
      <alignment horizontal="center" vertical="center"/>
    </xf>
    <xf numFmtId="166" fontId="1" fillId="13" borderId="11" xfId="0" applyNumberFormat="1" applyFont="1" applyFill="1" applyBorder="1" applyAlignment="1">
      <alignment horizontal="center" vertical="center"/>
    </xf>
    <xf numFmtId="166" fontId="1" fillId="13" borderId="12" xfId="0" applyNumberFormat="1" applyFont="1" applyFill="1" applyBorder="1" applyAlignment="1">
      <alignment horizontal="center" vertical="center"/>
    </xf>
    <xf numFmtId="166" fontId="1" fillId="13" borderId="26" xfId="0" applyNumberFormat="1" applyFont="1" applyFill="1" applyBorder="1" applyAlignment="1">
      <alignment horizontal="center" vertical="center"/>
    </xf>
    <xf numFmtId="166" fontId="1" fillId="10" borderId="49" xfId="0" applyNumberFormat="1" applyFont="1" applyFill="1" applyBorder="1" applyAlignment="1">
      <alignment horizontal="center" vertical="center"/>
    </xf>
    <xf numFmtId="166" fontId="1" fillId="10" borderId="35" xfId="0" applyNumberFormat="1" applyFont="1" applyFill="1" applyBorder="1" applyAlignment="1">
      <alignment horizontal="center" vertical="center"/>
    </xf>
    <xf numFmtId="166" fontId="1" fillId="4" borderId="49" xfId="0" applyNumberFormat="1" applyFont="1" applyFill="1" applyBorder="1" applyAlignment="1" applyProtection="1">
      <alignment horizontal="center" vertical="center"/>
      <protection hidden="1"/>
    </xf>
    <xf numFmtId="166" fontId="1" fillId="4" borderId="26" xfId="0" applyNumberFormat="1" applyFont="1" applyFill="1" applyBorder="1" applyAlignment="1" applyProtection="1">
      <alignment horizontal="center" vertical="center"/>
      <protection hidden="1"/>
    </xf>
    <xf numFmtId="166" fontId="1" fillId="0" borderId="11" xfId="0" applyNumberFormat="1" applyFont="1" applyFill="1" applyBorder="1" applyAlignment="1">
      <alignment horizontal="center" vertical="center"/>
    </xf>
    <xf numFmtId="166" fontId="1" fillId="0" borderId="26" xfId="0" applyNumberFormat="1" applyFont="1" applyFill="1" applyBorder="1" applyAlignment="1">
      <alignment horizontal="center" vertical="center"/>
    </xf>
    <xf numFmtId="166" fontId="1" fillId="5" borderId="11" xfId="0" applyNumberFormat="1" applyFont="1" applyFill="1" applyBorder="1" applyAlignment="1">
      <alignment horizontal="center" vertical="center"/>
    </xf>
    <xf numFmtId="166" fontId="1" fillId="5" borderId="12" xfId="0" applyNumberFormat="1" applyFont="1" applyFill="1" applyBorder="1" applyAlignment="1">
      <alignment horizontal="center" vertical="center"/>
    </xf>
    <xf numFmtId="166" fontId="1" fillId="5" borderId="26" xfId="0" applyNumberFormat="1" applyFont="1" applyFill="1" applyBorder="1" applyAlignment="1">
      <alignment horizontal="center" vertical="center"/>
    </xf>
    <xf numFmtId="166" fontId="1" fillId="6" borderId="11" xfId="0" applyNumberFormat="1" applyFont="1" applyFill="1" applyBorder="1" applyAlignment="1">
      <alignment horizontal="center" vertical="center"/>
    </xf>
    <xf numFmtId="166" fontId="1" fillId="6" borderId="12" xfId="0" applyNumberFormat="1" applyFont="1" applyFill="1" applyBorder="1" applyAlignment="1">
      <alignment horizontal="center" vertical="center"/>
    </xf>
    <xf numFmtId="166" fontId="1" fillId="6" borderId="26" xfId="0" applyNumberFormat="1" applyFont="1" applyFill="1" applyBorder="1" applyAlignment="1">
      <alignment horizontal="center" vertical="center"/>
    </xf>
    <xf numFmtId="165" fontId="6" fillId="0" borderId="21" xfId="0" applyFont="1" applyBorder="1" applyAlignment="1">
      <alignment horizontal="center" vertical="center" wrapText="1"/>
    </xf>
    <xf numFmtId="165" fontId="6" fillId="0" borderId="22" xfId="0" applyFont="1" applyBorder="1" applyAlignment="1">
      <alignment horizontal="center" vertical="center" wrapText="1"/>
    </xf>
    <xf numFmtId="1" fontId="9" fillId="6" borderId="11" xfId="0" applyNumberFormat="1" applyFont="1" applyFill="1" applyBorder="1" applyAlignment="1">
      <alignment horizontal="center" vertical="center"/>
    </xf>
    <xf numFmtId="1" fontId="9" fillId="6" borderId="12" xfId="0" applyNumberFormat="1" applyFont="1" applyFill="1" applyBorder="1" applyAlignment="1">
      <alignment horizontal="center" vertical="center"/>
    </xf>
    <xf numFmtId="1" fontId="9" fillId="6" borderId="26" xfId="0" applyNumberFormat="1" applyFont="1" applyFill="1" applyBorder="1" applyAlignment="1">
      <alignment horizontal="center" vertical="center"/>
    </xf>
    <xf numFmtId="1" fontId="9" fillId="13" borderId="11" xfId="0" applyNumberFormat="1" applyFont="1" applyFill="1" applyBorder="1" applyAlignment="1">
      <alignment horizontal="center" vertical="center"/>
    </xf>
    <xf numFmtId="1" fontId="9" fillId="13" borderId="12" xfId="0" applyNumberFormat="1" applyFont="1" applyFill="1" applyBorder="1" applyAlignment="1">
      <alignment horizontal="center" vertical="center"/>
    </xf>
    <xf numFmtId="1" fontId="9" fillId="13" borderId="26" xfId="0" applyNumberFormat="1" applyFont="1" applyFill="1" applyBorder="1" applyAlignment="1">
      <alignment horizontal="center" vertical="center"/>
    </xf>
    <xf numFmtId="166" fontId="9" fillId="2" borderId="11" xfId="0" applyNumberFormat="1" applyFont="1" applyFill="1" applyBorder="1" applyAlignment="1">
      <alignment horizontal="center" vertical="center"/>
    </xf>
    <xf numFmtId="166" fontId="9" fillId="2" borderId="12" xfId="0" applyNumberFormat="1" applyFont="1" applyFill="1" applyBorder="1" applyAlignment="1">
      <alignment horizontal="center" vertical="center"/>
    </xf>
    <xf numFmtId="166" fontId="9" fillId="2" borderId="26" xfId="0" applyNumberFormat="1" applyFont="1" applyFill="1" applyBorder="1" applyAlignment="1">
      <alignment horizontal="center" vertical="center"/>
    </xf>
    <xf numFmtId="166" fontId="9" fillId="3" borderId="11" xfId="0" applyNumberFormat="1" applyFont="1" applyFill="1" applyBorder="1" applyAlignment="1">
      <alignment horizontal="center" vertical="center"/>
    </xf>
    <xf numFmtId="166" fontId="9" fillId="3" borderId="35" xfId="0" applyNumberFormat="1" applyFont="1" applyFill="1" applyBorder="1" applyAlignment="1">
      <alignment horizontal="center" vertical="center"/>
    </xf>
    <xf numFmtId="166" fontId="9" fillId="10" borderId="49" xfId="0" applyNumberFormat="1" applyFont="1" applyFill="1" applyBorder="1" applyAlignment="1">
      <alignment horizontal="center" vertical="center"/>
    </xf>
    <xf numFmtId="166" fontId="9" fillId="10" borderId="35" xfId="0" applyNumberFormat="1" applyFont="1" applyFill="1" applyBorder="1" applyAlignment="1">
      <alignment horizontal="center" vertical="center"/>
    </xf>
    <xf numFmtId="166" fontId="9" fillId="4" borderId="49" xfId="0" applyNumberFormat="1" applyFont="1" applyFill="1" applyBorder="1" applyAlignment="1" applyProtection="1">
      <alignment horizontal="center" vertical="center"/>
      <protection hidden="1"/>
    </xf>
    <xf numFmtId="166" fontId="9" fillId="4" borderId="26" xfId="0" applyNumberFormat="1" applyFont="1" applyFill="1" applyBorder="1" applyAlignment="1" applyProtection="1">
      <alignment horizontal="center" vertical="center"/>
      <protection hidden="1"/>
    </xf>
    <xf numFmtId="166" fontId="9" fillId="0" borderId="11" xfId="0" applyNumberFormat="1" applyFont="1" applyFill="1" applyBorder="1" applyAlignment="1">
      <alignment horizontal="center" vertical="center"/>
    </xf>
    <xf numFmtId="166" fontId="9" fillId="0" borderId="26" xfId="0" applyNumberFormat="1" applyFont="1" applyFill="1" applyBorder="1" applyAlignment="1">
      <alignment horizontal="center" vertical="center"/>
    </xf>
    <xf numFmtId="166" fontId="9" fillId="5" borderId="11" xfId="0" applyNumberFormat="1" applyFont="1" applyFill="1" applyBorder="1" applyAlignment="1">
      <alignment horizontal="center" vertical="center"/>
    </xf>
    <xf numFmtId="166" fontId="9" fillId="5" borderId="12" xfId="0" applyNumberFormat="1" applyFont="1" applyFill="1" applyBorder="1" applyAlignment="1">
      <alignment horizontal="center" vertical="center"/>
    </xf>
    <xf numFmtId="166" fontId="9" fillId="5" borderId="26" xfId="0" applyNumberFormat="1" applyFont="1" applyFill="1" applyBorder="1" applyAlignment="1">
      <alignment horizontal="center" vertical="center"/>
    </xf>
    <xf numFmtId="166" fontId="9" fillId="6" borderId="11" xfId="0" applyNumberFormat="1" applyFont="1" applyFill="1" applyBorder="1" applyAlignment="1">
      <alignment horizontal="center" vertical="center"/>
    </xf>
    <xf numFmtId="166" fontId="9" fillId="6" borderId="12" xfId="0" applyNumberFormat="1" applyFont="1" applyFill="1" applyBorder="1" applyAlignment="1">
      <alignment horizontal="center" vertical="center"/>
    </xf>
    <xf numFmtId="166" fontId="9" fillId="6" borderId="26" xfId="0" applyNumberFormat="1" applyFont="1" applyFill="1" applyBorder="1" applyAlignment="1">
      <alignment horizontal="center" vertical="center"/>
    </xf>
    <xf numFmtId="166" fontId="9" fillId="13" borderId="11" xfId="0" applyNumberFormat="1" applyFont="1" applyFill="1" applyBorder="1" applyAlignment="1">
      <alignment horizontal="center" vertical="center"/>
    </xf>
    <xf numFmtId="166" fontId="9" fillId="13" borderId="12" xfId="0" applyNumberFormat="1" applyFont="1" applyFill="1" applyBorder="1" applyAlignment="1">
      <alignment horizontal="center" vertical="center"/>
    </xf>
    <xf numFmtId="166" fontId="9" fillId="13" borderId="26" xfId="0" applyNumberFormat="1" applyFont="1" applyFill="1" applyBorder="1" applyAlignment="1">
      <alignment horizontal="center" vertical="center"/>
    </xf>
    <xf numFmtId="1" fontId="9" fillId="2" borderId="11" xfId="0" applyNumberFormat="1" applyFont="1" applyFill="1" applyBorder="1" applyAlignment="1">
      <alignment horizontal="center" vertical="center"/>
    </xf>
    <xf numFmtId="1" fontId="9" fillId="2" borderId="12" xfId="0" applyNumberFormat="1" applyFont="1" applyFill="1" applyBorder="1" applyAlignment="1">
      <alignment horizontal="center" vertical="center"/>
    </xf>
    <xf numFmtId="1" fontId="9" fillId="2" borderId="26" xfId="0" applyNumberFormat="1" applyFont="1" applyFill="1" applyBorder="1" applyAlignment="1">
      <alignment horizontal="center" vertical="center"/>
    </xf>
    <xf numFmtId="1" fontId="9" fillId="3" borderId="11" xfId="0" applyNumberFormat="1" applyFont="1" applyFill="1" applyBorder="1" applyAlignment="1">
      <alignment horizontal="center" vertical="center"/>
    </xf>
    <xf numFmtId="1" fontId="9" fillId="3" borderId="35" xfId="0" applyNumberFormat="1" applyFont="1" applyFill="1" applyBorder="1" applyAlignment="1">
      <alignment horizontal="center" vertical="center"/>
    </xf>
    <xf numFmtId="1" fontId="9" fillId="10" borderId="49" xfId="0" applyNumberFormat="1" applyFont="1" applyFill="1" applyBorder="1" applyAlignment="1">
      <alignment horizontal="center" vertical="center"/>
    </xf>
    <xf numFmtId="1" fontId="9" fillId="10" borderId="35" xfId="0" applyNumberFormat="1" applyFont="1" applyFill="1" applyBorder="1" applyAlignment="1">
      <alignment horizontal="center" vertical="center"/>
    </xf>
    <xf numFmtId="1" fontId="9" fillId="4" borderId="49" xfId="0" applyNumberFormat="1" applyFont="1" applyFill="1" applyBorder="1" applyAlignment="1" applyProtection="1">
      <alignment horizontal="center" vertical="center"/>
      <protection hidden="1"/>
    </xf>
    <xf numFmtId="1" fontId="9" fillId="4" borderId="26" xfId="0" applyNumberFormat="1" applyFont="1" applyFill="1" applyBorder="1" applyAlignment="1" applyProtection="1">
      <alignment horizontal="center" vertical="center"/>
      <protection hidden="1"/>
    </xf>
    <xf numFmtId="1" fontId="9" fillId="0" borderId="11" xfId="0" applyNumberFormat="1" applyFont="1" applyFill="1" applyBorder="1" applyAlignment="1">
      <alignment horizontal="center" vertical="center"/>
    </xf>
    <xf numFmtId="1" fontId="9" fillId="0" borderId="26" xfId="0" applyNumberFormat="1" applyFont="1" applyFill="1" applyBorder="1" applyAlignment="1">
      <alignment horizontal="center" vertical="center"/>
    </xf>
    <xf numFmtId="1" fontId="9" fillId="5" borderId="11" xfId="0" applyNumberFormat="1" applyFont="1" applyFill="1" applyBorder="1" applyAlignment="1">
      <alignment horizontal="center" vertical="center"/>
    </xf>
    <xf numFmtId="1" fontId="9" fillId="5" borderId="12" xfId="0" applyNumberFormat="1" applyFont="1" applyFill="1" applyBorder="1" applyAlignment="1">
      <alignment horizontal="center" vertical="center"/>
    </xf>
    <xf numFmtId="1" fontId="9" fillId="5" borderId="26" xfId="0" applyNumberFormat="1" applyFont="1" applyFill="1" applyBorder="1" applyAlignment="1">
      <alignment horizontal="center" vertical="center"/>
    </xf>
    <xf numFmtId="0" fontId="3" fillId="12" borderId="21" xfId="0" applyNumberFormat="1" applyFont="1" applyFill="1" applyBorder="1" applyAlignment="1">
      <alignment horizontal="center" vertical="center" textRotation="90" wrapText="1"/>
    </xf>
    <xf numFmtId="0" fontId="3" fillId="12" borderId="22" xfId="0" applyNumberFormat="1" applyFont="1" applyFill="1" applyBorder="1" applyAlignment="1">
      <alignment horizontal="center" vertical="center" textRotation="90" wrapText="1"/>
    </xf>
    <xf numFmtId="0" fontId="3" fillId="12" borderId="39" xfId="0" applyNumberFormat="1" applyFont="1" applyFill="1" applyBorder="1" applyAlignment="1">
      <alignment horizontal="center" vertical="center" textRotation="90" wrapText="1"/>
    </xf>
    <xf numFmtId="0" fontId="3" fillId="11" borderId="24" xfId="0" applyNumberFormat="1" applyFont="1" applyFill="1" applyBorder="1" applyAlignment="1">
      <alignment horizontal="center" vertical="center" wrapText="1"/>
    </xf>
    <xf numFmtId="0" fontId="3" fillId="11" borderId="16" xfId="0" applyNumberFormat="1" applyFont="1" applyFill="1" applyBorder="1" applyAlignment="1">
      <alignment horizontal="center" vertical="center" wrapText="1"/>
    </xf>
    <xf numFmtId="0" fontId="3" fillId="11" borderId="25" xfId="0" applyNumberFormat="1" applyFont="1" applyFill="1" applyBorder="1" applyAlignment="1">
      <alignment horizontal="center" vertical="center" wrapText="1"/>
    </xf>
    <xf numFmtId="0" fontId="3" fillId="11" borderId="38" xfId="0" applyNumberFormat="1" applyFont="1" applyFill="1" applyBorder="1" applyAlignment="1">
      <alignment horizontal="center" vertical="center" wrapText="1"/>
    </xf>
    <xf numFmtId="0" fontId="3" fillId="11" borderId="36" xfId="0" applyNumberFormat="1" applyFont="1" applyFill="1" applyBorder="1" applyAlignment="1">
      <alignment horizontal="center" vertical="center" wrapText="1"/>
    </xf>
    <xf numFmtId="0" fontId="3" fillId="11" borderId="37" xfId="0" applyNumberFormat="1" applyFont="1" applyFill="1" applyBorder="1" applyAlignment="1">
      <alignment horizontal="center" vertical="center" wrapText="1"/>
    </xf>
    <xf numFmtId="1" fontId="1" fillId="11" borderId="11" xfId="0" applyNumberFormat="1" applyFont="1" applyFill="1" applyBorder="1" applyAlignment="1">
      <alignment horizontal="center" vertical="center"/>
    </xf>
    <xf numFmtId="1" fontId="1" fillId="11" borderId="12" xfId="0" applyNumberFormat="1" applyFont="1" applyFill="1" applyBorder="1" applyAlignment="1">
      <alignment horizontal="center" vertical="center"/>
    </xf>
    <xf numFmtId="1" fontId="1" fillId="11" borderId="26" xfId="0" applyNumberFormat="1" applyFont="1" applyFill="1" applyBorder="1" applyAlignment="1">
      <alignment horizontal="center" vertical="center"/>
    </xf>
    <xf numFmtId="166" fontId="1" fillId="11" borderId="11" xfId="0" applyNumberFormat="1" applyFont="1" applyFill="1" applyBorder="1" applyAlignment="1">
      <alignment horizontal="center" vertical="center"/>
    </xf>
    <xf numFmtId="166" fontId="1" fillId="11" borderId="12" xfId="0" applyNumberFormat="1" applyFont="1" applyFill="1" applyBorder="1" applyAlignment="1">
      <alignment horizontal="center" vertical="center"/>
    </xf>
    <xf numFmtId="166" fontId="1" fillId="11" borderId="26" xfId="0" applyNumberFormat="1" applyFont="1" applyFill="1" applyBorder="1" applyAlignment="1">
      <alignment horizontal="center" vertical="center"/>
    </xf>
    <xf numFmtId="1" fontId="1" fillId="4" borderId="49" xfId="0" applyNumberFormat="1" applyFont="1" applyFill="1" applyBorder="1" applyAlignment="1">
      <alignment horizontal="center" vertical="center"/>
    </xf>
    <xf numFmtId="1" fontId="1" fillId="4" borderId="26" xfId="0" applyNumberFormat="1" applyFont="1" applyFill="1" applyBorder="1" applyAlignment="1">
      <alignment horizontal="center" vertical="center"/>
    </xf>
    <xf numFmtId="0" fontId="0" fillId="0" borderId="39" xfId="0" applyNumberFormat="1" applyBorder="1" applyAlignment="1">
      <alignment horizontal="center" vertical="center" textRotation="90" wrapText="1"/>
    </xf>
    <xf numFmtId="165" fontId="4" fillId="0" borderId="39" xfId="0" applyFont="1" applyBorder="1" applyAlignment="1">
      <alignment horizontal="center" vertical="center" wrapText="1"/>
    </xf>
    <xf numFmtId="0" fontId="3" fillId="9" borderId="21" xfId="0" applyNumberFormat="1" applyFont="1" applyFill="1" applyBorder="1" applyAlignment="1">
      <alignment horizontal="center" vertical="center" textRotation="90" wrapText="1"/>
    </xf>
    <xf numFmtId="0" fontId="3" fillId="9" borderId="22" xfId="0" applyNumberFormat="1" applyFont="1" applyFill="1" applyBorder="1" applyAlignment="1">
      <alignment horizontal="center" vertical="center" textRotation="90" wrapText="1"/>
    </xf>
    <xf numFmtId="0" fontId="3" fillId="9" borderId="39" xfId="0" applyNumberFormat="1" applyFont="1" applyFill="1" applyBorder="1" applyAlignment="1">
      <alignment horizontal="center" vertical="center" textRotation="90" wrapText="1"/>
    </xf>
    <xf numFmtId="0" fontId="3" fillId="8" borderId="21" xfId="0" applyNumberFormat="1" applyFont="1" applyFill="1" applyBorder="1" applyAlignment="1">
      <alignment horizontal="center" vertical="center" textRotation="90" wrapText="1"/>
    </xf>
    <xf numFmtId="0" fontId="3" fillId="8" borderId="22" xfId="0" applyNumberFormat="1" applyFont="1" applyFill="1" applyBorder="1" applyAlignment="1">
      <alignment horizontal="center" vertical="center" textRotation="90" wrapText="1"/>
    </xf>
    <xf numFmtId="0" fontId="3" fillId="8" borderId="39" xfId="0" applyNumberFormat="1" applyFont="1" applyFill="1" applyBorder="1" applyAlignment="1">
      <alignment horizontal="center" vertical="center" textRotation="90" wrapText="1"/>
    </xf>
    <xf numFmtId="0" fontId="3" fillId="4" borderId="31" xfId="0" applyNumberFormat="1" applyFont="1" applyFill="1" applyBorder="1" applyAlignment="1">
      <alignment horizontal="center" vertical="center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17" xfId="0" applyNumberFormat="1" applyFont="1" applyFill="1" applyBorder="1" applyAlignment="1">
      <alignment horizontal="center" vertical="center" wrapText="1"/>
    </xf>
    <xf numFmtId="0" fontId="3" fillId="10" borderId="3" xfId="0" applyNumberFormat="1" applyFont="1" applyFill="1" applyBorder="1" applyAlignment="1">
      <alignment horizontal="center" vertical="center" wrapText="1"/>
    </xf>
    <xf numFmtId="0" fontId="3" fillId="7" borderId="21" xfId="0" applyNumberFormat="1" applyFont="1" applyFill="1" applyBorder="1" applyAlignment="1">
      <alignment horizontal="center" vertical="center" textRotation="90" wrapText="1"/>
    </xf>
    <xf numFmtId="0" fontId="3" fillId="7" borderId="22" xfId="0" applyNumberFormat="1" applyFont="1" applyFill="1" applyBorder="1" applyAlignment="1">
      <alignment horizontal="center" vertical="center" textRotation="90" wrapText="1"/>
    </xf>
    <xf numFmtId="0" fontId="3" fillId="7" borderId="39" xfId="0" applyNumberFormat="1" applyFont="1" applyFill="1" applyBorder="1" applyAlignment="1">
      <alignment horizontal="center" vertical="center" textRotation="90" wrapText="1"/>
    </xf>
    <xf numFmtId="166" fontId="1" fillId="4" borderId="49" xfId="0" applyNumberFormat="1" applyFont="1" applyFill="1" applyBorder="1" applyAlignment="1">
      <alignment horizontal="center" vertical="center"/>
    </xf>
    <xf numFmtId="166" fontId="1" fillId="4" borderId="26" xfId="0" applyNumberFormat="1" applyFont="1" applyFill="1" applyBorder="1" applyAlignment="1">
      <alignment horizontal="center" vertical="center"/>
    </xf>
    <xf numFmtId="166" fontId="1" fillId="10" borderId="12" xfId="0" applyNumberFormat="1" applyFont="1" applyFill="1" applyBorder="1" applyAlignment="1">
      <alignment horizontal="center" vertical="center"/>
    </xf>
    <xf numFmtId="166" fontId="1" fillId="4" borderId="11" xfId="0" applyNumberFormat="1" applyFont="1" applyFill="1" applyBorder="1" applyAlignment="1">
      <alignment horizontal="center" vertical="center"/>
    </xf>
    <xf numFmtId="1" fontId="1" fillId="10" borderId="12" xfId="0" applyNumberFormat="1" applyFont="1" applyFill="1" applyBorder="1" applyAlignment="1">
      <alignment horizontal="center" vertical="center"/>
    </xf>
    <xf numFmtId="1" fontId="1" fillId="4" borderId="11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160020</xdr:colOff>
      <xdr:row>115</xdr:row>
      <xdr:rowOff>68580</xdr:rowOff>
    </xdr:to>
    <xdr:pic>
      <xdr:nvPicPr>
        <xdr:cNvPr id="5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84820" cy="19400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  <pageSetUpPr fitToPage="1"/>
  </sheetPr>
  <dimension ref="A1:Z29"/>
  <sheetViews>
    <sheetView showGridLines="0" zoomScale="80" zoomScaleNormal="80" workbookViewId="0">
      <selection activeCell="A2" sqref="A2:A3"/>
    </sheetView>
  </sheetViews>
  <sheetFormatPr defaultRowHeight="12.75" x14ac:dyDescent="0.2"/>
  <cols>
    <col min="1" max="1" width="27.5703125" customWidth="1"/>
    <col min="2" max="2" width="11.5703125" customWidth="1"/>
    <col min="3" max="3" width="6.7109375" customWidth="1"/>
    <col min="4" max="4" width="8.85546875" customWidth="1"/>
    <col min="5" max="5" width="0.28515625" style="1" customWidth="1"/>
    <col min="6" max="7" width="6.7109375" customWidth="1"/>
    <col min="8" max="15" width="7.7109375" customWidth="1"/>
    <col min="16" max="16" width="0.140625" customWidth="1"/>
    <col min="17" max="18" width="7.7109375" customWidth="1"/>
    <col min="19" max="19" width="7.7109375" hidden="1" customWidth="1"/>
    <col min="20" max="20" width="15.7109375" customWidth="1"/>
    <col min="21" max="21" width="16.140625" customWidth="1"/>
    <col min="22" max="23" width="7.7109375" customWidth="1"/>
    <col min="24" max="24" width="0.5703125" customWidth="1"/>
    <col min="25" max="26" width="15.7109375" customWidth="1"/>
    <col min="27" max="27" width="9.140625" customWidth="1"/>
  </cols>
  <sheetData>
    <row r="1" spans="1:26" ht="20.25" customHeight="1" thickBot="1" x14ac:dyDescent="0.25">
      <c r="A1" s="122" t="s">
        <v>248</v>
      </c>
    </row>
    <row r="2" spans="1:26" ht="36.75" customHeight="1" x14ac:dyDescent="0.2">
      <c r="A2" s="236" t="s">
        <v>226</v>
      </c>
      <c r="B2" s="238" t="s">
        <v>0</v>
      </c>
      <c r="C2" s="245" t="s">
        <v>1</v>
      </c>
      <c r="D2" s="246"/>
      <c r="E2" s="247"/>
      <c r="F2" s="269" t="s">
        <v>2</v>
      </c>
      <c r="G2" s="270"/>
      <c r="H2" s="270"/>
      <c r="I2" s="270"/>
      <c r="J2" s="271"/>
      <c r="K2" s="272"/>
      <c r="L2" s="265" t="s">
        <v>230</v>
      </c>
      <c r="M2" s="266"/>
      <c r="N2" s="273" t="s">
        <v>85</v>
      </c>
      <c r="O2" s="274"/>
      <c r="P2" s="275"/>
      <c r="Q2" s="279" t="s">
        <v>3</v>
      </c>
      <c r="R2" s="280"/>
      <c r="S2" s="281"/>
      <c r="T2" s="285" t="s">
        <v>229</v>
      </c>
      <c r="U2" s="251" t="s">
        <v>4</v>
      </c>
      <c r="V2" s="253" t="s">
        <v>254</v>
      </c>
      <c r="W2" s="254"/>
      <c r="X2" s="255"/>
      <c r="Y2" s="169" t="s">
        <v>259</v>
      </c>
      <c r="Z2" s="167" t="s">
        <v>258</v>
      </c>
    </row>
    <row r="3" spans="1:26" ht="62.25" customHeight="1" thickBot="1" x14ac:dyDescent="0.25">
      <c r="A3" s="237"/>
      <c r="B3" s="239"/>
      <c r="C3" s="248"/>
      <c r="D3" s="249"/>
      <c r="E3" s="250"/>
      <c r="F3" s="263" t="s">
        <v>7</v>
      </c>
      <c r="G3" s="264"/>
      <c r="H3" s="259" t="s">
        <v>227</v>
      </c>
      <c r="I3" s="260"/>
      <c r="J3" s="261" t="s">
        <v>228</v>
      </c>
      <c r="K3" s="262"/>
      <c r="L3" s="267"/>
      <c r="M3" s="268"/>
      <c r="N3" s="276"/>
      <c r="O3" s="277"/>
      <c r="P3" s="278"/>
      <c r="Q3" s="282"/>
      <c r="R3" s="283"/>
      <c r="S3" s="284"/>
      <c r="T3" s="286"/>
      <c r="U3" s="252"/>
      <c r="V3" s="256"/>
      <c r="W3" s="257"/>
      <c r="X3" s="258"/>
      <c r="Y3" s="170"/>
      <c r="Z3" s="168"/>
    </row>
    <row r="4" spans="1:26" ht="17.25" customHeight="1" x14ac:dyDescent="0.2">
      <c r="A4" s="112" t="s">
        <v>209</v>
      </c>
      <c r="B4" s="7">
        <v>107504</v>
      </c>
      <c r="C4" s="227">
        <v>1</v>
      </c>
      <c r="D4" s="228"/>
      <c r="E4" s="229"/>
      <c r="F4" s="221">
        <v>1</v>
      </c>
      <c r="G4" s="222"/>
      <c r="H4" s="215">
        <v>0</v>
      </c>
      <c r="I4" s="216"/>
      <c r="J4" s="209">
        <v>1</v>
      </c>
      <c r="K4" s="210"/>
      <c r="L4" s="205">
        <v>0</v>
      </c>
      <c r="M4" s="206"/>
      <c r="N4" s="199">
        <v>1</v>
      </c>
      <c r="O4" s="200"/>
      <c r="P4" s="201"/>
      <c r="Q4" s="293">
        <v>1</v>
      </c>
      <c r="R4" s="294"/>
      <c r="S4" s="295"/>
      <c r="T4" s="119">
        <v>1</v>
      </c>
      <c r="U4" s="117">
        <v>1</v>
      </c>
      <c r="V4" s="287">
        <v>0</v>
      </c>
      <c r="W4" s="288"/>
      <c r="X4" s="289"/>
      <c r="Y4" s="137">
        <v>0</v>
      </c>
      <c r="Z4" s="135">
        <v>1</v>
      </c>
    </row>
    <row r="5" spans="1:26" ht="15.75" customHeight="1" x14ac:dyDescent="0.2">
      <c r="A5" s="113" t="s">
        <v>243</v>
      </c>
      <c r="B5" s="4">
        <v>38222</v>
      </c>
      <c r="C5" s="230">
        <v>0</v>
      </c>
      <c r="D5" s="231"/>
      <c r="E5" s="232"/>
      <c r="F5" s="223">
        <v>1</v>
      </c>
      <c r="G5" s="224"/>
      <c r="H5" s="217">
        <v>0</v>
      </c>
      <c r="I5" s="218"/>
      <c r="J5" s="211">
        <v>0</v>
      </c>
      <c r="K5" s="212"/>
      <c r="L5" s="177">
        <v>0</v>
      </c>
      <c r="M5" s="178"/>
      <c r="N5" s="184">
        <v>0</v>
      </c>
      <c r="O5" s="185"/>
      <c r="P5" s="186"/>
      <c r="Q5" s="187">
        <v>0</v>
      </c>
      <c r="R5" s="188"/>
      <c r="S5" s="189"/>
      <c r="T5" s="120">
        <v>1</v>
      </c>
      <c r="U5" s="118">
        <v>1</v>
      </c>
      <c r="V5" s="190">
        <v>0</v>
      </c>
      <c r="W5" s="191"/>
      <c r="X5" s="192"/>
      <c r="Y5" s="138">
        <v>0</v>
      </c>
      <c r="Z5" s="136">
        <v>0</v>
      </c>
    </row>
    <row r="6" spans="1:26" ht="15.75" customHeight="1" x14ac:dyDescent="0.2">
      <c r="A6" s="113" t="s">
        <v>244</v>
      </c>
      <c r="B6" s="4">
        <v>46547</v>
      </c>
      <c r="C6" s="230">
        <v>0</v>
      </c>
      <c r="D6" s="231"/>
      <c r="E6" s="232"/>
      <c r="F6" s="223">
        <v>0</v>
      </c>
      <c r="G6" s="224"/>
      <c r="H6" s="217">
        <v>1</v>
      </c>
      <c r="I6" s="218"/>
      <c r="J6" s="211">
        <v>0</v>
      </c>
      <c r="K6" s="212"/>
      <c r="L6" s="177">
        <v>0</v>
      </c>
      <c r="M6" s="178"/>
      <c r="N6" s="184">
        <v>0</v>
      </c>
      <c r="O6" s="185"/>
      <c r="P6" s="186"/>
      <c r="Q6" s="187">
        <v>0</v>
      </c>
      <c r="R6" s="188"/>
      <c r="S6" s="189"/>
      <c r="T6" s="120">
        <v>1</v>
      </c>
      <c r="U6" s="118">
        <v>1</v>
      </c>
      <c r="V6" s="190">
        <v>0</v>
      </c>
      <c r="W6" s="191"/>
      <c r="X6" s="192"/>
      <c r="Y6" s="138">
        <v>0</v>
      </c>
      <c r="Z6" s="136">
        <v>0</v>
      </c>
    </row>
    <row r="7" spans="1:26" ht="15" customHeight="1" thickBot="1" x14ac:dyDescent="0.25">
      <c r="A7" s="113" t="s">
        <v>245</v>
      </c>
      <c r="B7" s="4">
        <v>8396</v>
      </c>
      <c r="C7" s="233">
        <v>1</v>
      </c>
      <c r="D7" s="234"/>
      <c r="E7" s="235"/>
      <c r="F7" s="225">
        <v>0</v>
      </c>
      <c r="G7" s="226"/>
      <c r="H7" s="207">
        <v>1</v>
      </c>
      <c r="I7" s="208"/>
      <c r="J7" s="213">
        <v>1</v>
      </c>
      <c r="K7" s="214"/>
      <c r="L7" s="179">
        <v>1</v>
      </c>
      <c r="M7" s="180"/>
      <c r="N7" s="202">
        <v>1</v>
      </c>
      <c r="O7" s="203"/>
      <c r="P7" s="204"/>
      <c r="Q7" s="296">
        <v>1</v>
      </c>
      <c r="R7" s="297"/>
      <c r="S7" s="298"/>
      <c r="T7" s="121">
        <v>1</v>
      </c>
      <c r="U7" s="118">
        <v>1</v>
      </c>
      <c r="V7" s="290">
        <v>0</v>
      </c>
      <c r="W7" s="291"/>
      <c r="X7" s="292"/>
      <c r="Y7" s="139">
        <v>0</v>
      </c>
      <c r="Z7" s="136">
        <v>1</v>
      </c>
    </row>
    <row r="8" spans="1:26" ht="23.25" customHeight="1" thickBot="1" x14ac:dyDescent="0.25">
      <c r="A8" s="2" t="s">
        <v>232</v>
      </c>
      <c r="B8" s="17"/>
      <c r="C8" s="299">
        <f>SUM(C4:E7)</f>
        <v>2</v>
      </c>
      <c r="D8" s="300"/>
      <c r="E8" s="301"/>
      <c r="F8" s="219">
        <f>SUM(F4:G7)</f>
        <v>2</v>
      </c>
      <c r="G8" s="220"/>
      <c r="H8" s="193">
        <f>SUM(H4:I7)</f>
        <v>2</v>
      </c>
      <c r="I8" s="194"/>
      <c r="J8" s="195">
        <f>SUM(J4:K7)</f>
        <v>2</v>
      </c>
      <c r="K8" s="196"/>
      <c r="L8" s="197">
        <f>SUM(L4:M7)</f>
        <v>1</v>
      </c>
      <c r="M8" s="198"/>
      <c r="N8" s="181">
        <f>SUM(N4:P7)</f>
        <v>2</v>
      </c>
      <c r="O8" s="182"/>
      <c r="P8" s="183"/>
      <c r="Q8" s="174">
        <f>SUM(Q4:S7)</f>
        <v>2</v>
      </c>
      <c r="R8" s="175"/>
      <c r="S8" s="176"/>
      <c r="T8" s="115">
        <f>SUM(T4:T7)</f>
        <v>4</v>
      </c>
      <c r="U8" s="116">
        <f>SUM(U4:U7)</f>
        <v>4</v>
      </c>
      <c r="V8" s="171">
        <f>SUM(V4:X7)</f>
        <v>0</v>
      </c>
      <c r="W8" s="172"/>
      <c r="X8" s="173"/>
      <c r="Y8" s="140">
        <f>SUM(Y4:Y7)</f>
        <v>0</v>
      </c>
      <c r="Z8" s="126">
        <f>SUM(Z4:Z7)</f>
        <v>2</v>
      </c>
    </row>
    <row r="9" spans="1:26" ht="23.25" customHeight="1" thickBot="1" x14ac:dyDescent="0.25">
      <c r="A9" s="2" t="s">
        <v>233</v>
      </c>
      <c r="B9" s="17"/>
      <c r="C9" s="240">
        <f>C8/4</f>
        <v>0.5</v>
      </c>
      <c r="D9" s="241"/>
      <c r="E9" s="242"/>
      <c r="F9" s="243">
        <f>F8/4</f>
        <v>0.5</v>
      </c>
      <c r="G9" s="244"/>
      <c r="H9" s="305">
        <f>H8/4</f>
        <v>0.5</v>
      </c>
      <c r="I9" s="306"/>
      <c r="J9" s="307">
        <f>J8/4</f>
        <v>0.5</v>
      </c>
      <c r="K9" s="308"/>
      <c r="L9" s="309">
        <f>L8/4</f>
        <v>0.25</v>
      </c>
      <c r="M9" s="310"/>
      <c r="N9" s="311">
        <f>N8/4</f>
        <v>0.5</v>
      </c>
      <c r="O9" s="312"/>
      <c r="P9" s="313"/>
      <c r="Q9" s="314">
        <f>Q8/4</f>
        <v>0.5</v>
      </c>
      <c r="R9" s="315"/>
      <c r="S9" s="316"/>
      <c r="T9" s="103">
        <f>T8/4</f>
        <v>1</v>
      </c>
      <c r="U9" s="104">
        <f>U8/4</f>
        <v>1</v>
      </c>
      <c r="V9" s="302">
        <f>V8/4</f>
        <v>0</v>
      </c>
      <c r="W9" s="303"/>
      <c r="X9" s="304"/>
      <c r="Y9" s="141">
        <f>Y8/4</f>
        <v>0</v>
      </c>
      <c r="Z9" s="127">
        <f>Z8/4</f>
        <v>0.5</v>
      </c>
    </row>
    <row r="10" spans="1:26" ht="13.5" customHeight="1" x14ac:dyDescent="0.2"/>
    <row r="11" spans="1:26" ht="13.5" customHeight="1" thickBot="1" x14ac:dyDescent="0.25"/>
    <row r="12" spans="1:26" ht="41.25" customHeight="1" x14ac:dyDescent="0.2">
      <c r="A12" s="236" t="s">
        <v>237</v>
      </c>
      <c r="B12" s="238" t="s">
        <v>0</v>
      </c>
      <c r="C12" s="245" t="s">
        <v>1</v>
      </c>
      <c r="D12" s="246"/>
      <c r="E12" s="247"/>
      <c r="F12" s="269" t="s">
        <v>2</v>
      </c>
      <c r="G12" s="270"/>
      <c r="H12" s="270"/>
      <c r="I12" s="270"/>
      <c r="J12" s="271"/>
      <c r="K12" s="272"/>
      <c r="L12" s="265" t="s">
        <v>230</v>
      </c>
      <c r="M12" s="266"/>
      <c r="N12" s="273" t="s">
        <v>85</v>
      </c>
      <c r="O12" s="274"/>
      <c r="P12" s="275"/>
      <c r="Q12" s="279" t="s">
        <v>3</v>
      </c>
      <c r="R12" s="280"/>
      <c r="S12" s="281"/>
      <c r="T12" s="285" t="s">
        <v>229</v>
      </c>
      <c r="U12" s="251" t="s">
        <v>4</v>
      </c>
      <c r="V12" s="253" t="s">
        <v>254</v>
      </c>
      <c r="W12" s="254"/>
      <c r="X12" s="255"/>
      <c r="Y12" s="169" t="s">
        <v>259</v>
      </c>
      <c r="Z12" s="167" t="s">
        <v>258</v>
      </c>
    </row>
    <row r="13" spans="1:26" ht="63" customHeight="1" thickBot="1" x14ac:dyDescent="0.25">
      <c r="A13" s="237"/>
      <c r="B13" s="239"/>
      <c r="C13" s="248"/>
      <c r="D13" s="249"/>
      <c r="E13" s="250"/>
      <c r="F13" s="263" t="s">
        <v>7</v>
      </c>
      <c r="G13" s="264"/>
      <c r="H13" s="259" t="s">
        <v>227</v>
      </c>
      <c r="I13" s="260"/>
      <c r="J13" s="261" t="s">
        <v>228</v>
      </c>
      <c r="K13" s="262"/>
      <c r="L13" s="267"/>
      <c r="M13" s="268"/>
      <c r="N13" s="276"/>
      <c r="O13" s="277"/>
      <c r="P13" s="278"/>
      <c r="Q13" s="282"/>
      <c r="R13" s="283"/>
      <c r="S13" s="284"/>
      <c r="T13" s="286"/>
      <c r="U13" s="252"/>
      <c r="V13" s="256"/>
      <c r="W13" s="257"/>
      <c r="X13" s="258"/>
      <c r="Y13" s="170"/>
      <c r="Z13" s="168"/>
    </row>
    <row r="14" spans="1:26" ht="15.75" customHeight="1" x14ac:dyDescent="0.2">
      <c r="A14" s="112" t="s">
        <v>239</v>
      </c>
      <c r="B14" s="123">
        <v>39679</v>
      </c>
      <c r="C14" s="227">
        <v>3</v>
      </c>
      <c r="D14" s="228"/>
      <c r="E14" s="229"/>
      <c r="F14" s="221">
        <v>3</v>
      </c>
      <c r="G14" s="222"/>
      <c r="H14" s="215">
        <v>5</v>
      </c>
      <c r="I14" s="216"/>
      <c r="J14" s="209">
        <v>2</v>
      </c>
      <c r="K14" s="210"/>
      <c r="L14" s="205">
        <v>0</v>
      </c>
      <c r="M14" s="206"/>
      <c r="N14" s="199">
        <v>5</v>
      </c>
      <c r="O14" s="200"/>
      <c r="P14" s="201"/>
      <c r="Q14" s="293">
        <v>2</v>
      </c>
      <c r="R14" s="294"/>
      <c r="S14" s="295"/>
      <c r="T14" s="119">
        <v>6</v>
      </c>
      <c r="U14" s="117">
        <v>7</v>
      </c>
      <c r="V14" s="287">
        <v>1</v>
      </c>
      <c r="W14" s="288"/>
      <c r="X14" s="289"/>
      <c r="Y14" s="137">
        <v>3</v>
      </c>
      <c r="Z14" s="135">
        <v>1</v>
      </c>
    </row>
    <row r="15" spans="1:26" ht="15.75" customHeight="1" x14ac:dyDescent="0.2">
      <c r="A15" s="113" t="s">
        <v>240</v>
      </c>
      <c r="B15" s="124">
        <v>26710</v>
      </c>
      <c r="C15" s="230">
        <v>5</v>
      </c>
      <c r="D15" s="231"/>
      <c r="E15" s="232"/>
      <c r="F15" s="223">
        <v>2</v>
      </c>
      <c r="G15" s="224"/>
      <c r="H15" s="217">
        <v>3</v>
      </c>
      <c r="I15" s="218"/>
      <c r="J15" s="211">
        <v>2</v>
      </c>
      <c r="K15" s="212"/>
      <c r="L15" s="177">
        <v>0</v>
      </c>
      <c r="M15" s="178"/>
      <c r="N15" s="184">
        <v>5</v>
      </c>
      <c r="O15" s="185"/>
      <c r="P15" s="186"/>
      <c r="Q15" s="187">
        <v>4</v>
      </c>
      <c r="R15" s="188"/>
      <c r="S15" s="189"/>
      <c r="T15" s="120">
        <v>6</v>
      </c>
      <c r="U15" s="118">
        <v>6</v>
      </c>
      <c r="V15" s="190">
        <v>0</v>
      </c>
      <c r="W15" s="191"/>
      <c r="X15" s="192"/>
      <c r="Y15" s="138">
        <v>0</v>
      </c>
      <c r="Z15" s="136">
        <v>0</v>
      </c>
    </row>
    <row r="16" spans="1:26" ht="16.5" customHeight="1" x14ac:dyDescent="0.2">
      <c r="A16" s="113" t="s">
        <v>241</v>
      </c>
      <c r="B16" s="124">
        <v>45461</v>
      </c>
      <c r="C16" s="230">
        <v>5</v>
      </c>
      <c r="D16" s="231"/>
      <c r="E16" s="232"/>
      <c r="F16" s="223">
        <v>0</v>
      </c>
      <c r="G16" s="224"/>
      <c r="H16" s="217">
        <v>8</v>
      </c>
      <c r="I16" s="218"/>
      <c r="J16" s="211">
        <v>2</v>
      </c>
      <c r="K16" s="212"/>
      <c r="L16" s="177">
        <v>2</v>
      </c>
      <c r="M16" s="178"/>
      <c r="N16" s="184">
        <v>5</v>
      </c>
      <c r="O16" s="185"/>
      <c r="P16" s="186"/>
      <c r="Q16" s="187">
        <v>4</v>
      </c>
      <c r="R16" s="188"/>
      <c r="S16" s="189"/>
      <c r="T16" s="120">
        <v>10</v>
      </c>
      <c r="U16" s="118">
        <v>10</v>
      </c>
      <c r="V16" s="190">
        <v>1</v>
      </c>
      <c r="W16" s="191"/>
      <c r="X16" s="192"/>
      <c r="Y16" s="138">
        <v>0</v>
      </c>
      <c r="Z16" s="136">
        <v>0</v>
      </c>
    </row>
    <row r="17" spans="1:26" ht="15.75" customHeight="1" thickBot="1" x14ac:dyDescent="0.25">
      <c r="A17" s="113" t="s">
        <v>242</v>
      </c>
      <c r="B17" s="124">
        <v>33899</v>
      </c>
      <c r="C17" s="233">
        <v>6</v>
      </c>
      <c r="D17" s="234"/>
      <c r="E17" s="235"/>
      <c r="F17" s="225">
        <v>3</v>
      </c>
      <c r="G17" s="226"/>
      <c r="H17" s="207">
        <v>2</v>
      </c>
      <c r="I17" s="208"/>
      <c r="J17" s="213">
        <v>4</v>
      </c>
      <c r="K17" s="214"/>
      <c r="L17" s="179">
        <v>1</v>
      </c>
      <c r="M17" s="180"/>
      <c r="N17" s="202">
        <v>5</v>
      </c>
      <c r="O17" s="203"/>
      <c r="P17" s="204"/>
      <c r="Q17" s="296">
        <v>3</v>
      </c>
      <c r="R17" s="297"/>
      <c r="S17" s="298"/>
      <c r="T17" s="121">
        <v>7</v>
      </c>
      <c r="U17" s="118">
        <v>7</v>
      </c>
      <c r="V17" s="290">
        <v>0</v>
      </c>
      <c r="W17" s="291"/>
      <c r="X17" s="292"/>
      <c r="Y17" s="139">
        <v>0</v>
      </c>
      <c r="Z17" s="136">
        <v>3</v>
      </c>
    </row>
    <row r="18" spans="1:26" ht="21.75" customHeight="1" thickBot="1" x14ac:dyDescent="0.25">
      <c r="A18" s="2" t="s">
        <v>246</v>
      </c>
      <c r="B18" s="17"/>
      <c r="C18" s="299">
        <f>SUM(C14:E17)</f>
        <v>19</v>
      </c>
      <c r="D18" s="300"/>
      <c r="E18" s="301"/>
      <c r="F18" s="219">
        <f>SUM(F14:G17)</f>
        <v>8</v>
      </c>
      <c r="G18" s="220"/>
      <c r="H18" s="193">
        <f>SUM(H14:I17)</f>
        <v>18</v>
      </c>
      <c r="I18" s="194"/>
      <c r="J18" s="195">
        <f>SUM(J14:K17)</f>
        <v>10</v>
      </c>
      <c r="K18" s="196"/>
      <c r="L18" s="197">
        <f>SUM(L14:M17)</f>
        <v>3</v>
      </c>
      <c r="M18" s="198"/>
      <c r="N18" s="181">
        <f>SUM(N14:P17)</f>
        <v>20</v>
      </c>
      <c r="O18" s="182"/>
      <c r="P18" s="183"/>
      <c r="Q18" s="174">
        <f>SUM(Q14:S17)</f>
        <v>13</v>
      </c>
      <c r="R18" s="175"/>
      <c r="S18" s="176"/>
      <c r="T18" s="115">
        <f>SUM(T14:T17)</f>
        <v>29</v>
      </c>
      <c r="U18" s="116">
        <f>SUM(U14:U17)</f>
        <v>30</v>
      </c>
      <c r="V18" s="171">
        <f>SUM(V14:X17)</f>
        <v>2</v>
      </c>
      <c r="W18" s="172"/>
      <c r="X18" s="173"/>
      <c r="Y18" s="140">
        <f>SUM(Y14:Y17)</f>
        <v>3</v>
      </c>
      <c r="Z18" s="126">
        <f>SUM(Z14:Z17)</f>
        <v>4</v>
      </c>
    </row>
    <row r="19" spans="1:26" ht="22.5" customHeight="1" thickBot="1" x14ac:dyDescent="0.25">
      <c r="A19" s="2" t="s">
        <v>247</v>
      </c>
      <c r="B19" s="17"/>
      <c r="C19" s="240">
        <f>C18/32</f>
        <v>0.59375</v>
      </c>
      <c r="D19" s="241"/>
      <c r="E19" s="242"/>
      <c r="F19" s="243">
        <f>F18/32</f>
        <v>0.25</v>
      </c>
      <c r="G19" s="244"/>
      <c r="H19" s="305">
        <f>H18/32</f>
        <v>0.5625</v>
      </c>
      <c r="I19" s="306"/>
      <c r="J19" s="307">
        <f>J18/32</f>
        <v>0.3125</v>
      </c>
      <c r="K19" s="308"/>
      <c r="L19" s="309">
        <f>L18/32</f>
        <v>9.375E-2</v>
      </c>
      <c r="M19" s="310"/>
      <c r="N19" s="311">
        <f>N18/32</f>
        <v>0.625</v>
      </c>
      <c r="O19" s="312"/>
      <c r="P19" s="313"/>
      <c r="Q19" s="314">
        <f>Q18/32</f>
        <v>0.40625</v>
      </c>
      <c r="R19" s="315"/>
      <c r="S19" s="316"/>
      <c r="T19" s="103">
        <f>T18/32</f>
        <v>0.90625</v>
      </c>
      <c r="U19" s="104">
        <f>U18/32</f>
        <v>0.9375</v>
      </c>
      <c r="V19" s="302">
        <f>V18/32</f>
        <v>6.25E-2</v>
      </c>
      <c r="W19" s="303"/>
      <c r="X19" s="304"/>
      <c r="Y19" s="141">
        <f>Y18/32</f>
        <v>9.375E-2</v>
      </c>
      <c r="Z19" s="127">
        <f>Z18/32</f>
        <v>0.125</v>
      </c>
    </row>
    <row r="21" spans="1:26" ht="13.5" thickBot="1" x14ac:dyDescent="0.25"/>
    <row r="22" spans="1:26" ht="46.5" customHeight="1" x14ac:dyDescent="0.2">
      <c r="A22" s="236" t="s">
        <v>238</v>
      </c>
      <c r="B22" s="238" t="s">
        <v>0</v>
      </c>
      <c r="C22" s="245" t="s">
        <v>1</v>
      </c>
      <c r="D22" s="246"/>
      <c r="E22" s="247"/>
      <c r="F22" s="269" t="s">
        <v>2</v>
      </c>
      <c r="G22" s="270"/>
      <c r="H22" s="270"/>
      <c r="I22" s="270"/>
      <c r="J22" s="271"/>
      <c r="K22" s="272"/>
      <c r="L22" s="265" t="s">
        <v>230</v>
      </c>
      <c r="M22" s="266"/>
      <c r="N22" s="273" t="s">
        <v>85</v>
      </c>
      <c r="O22" s="274"/>
      <c r="P22" s="275"/>
      <c r="Q22" s="279" t="s">
        <v>3</v>
      </c>
      <c r="R22" s="280"/>
      <c r="S22" s="281"/>
      <c r="T22" s="285" t="s">
        <v>229</v>
      </c>
      <c r="U22" s="251" t="s">
        <v>4</v>
      </c>
      <c r="V22" s="253" t="s">
        <v>254</v>
      </c>
      <c r="W22" s="254"/>
      <c r="X22" s="255"/>
      <c r="Y22" s="169" t="s">
        <v>259</v>
      </c>
      <c r="Z22" s="167" t="s">
        <v>258</v>
      </c>
    </row>
    <row r="23" spans="1:26" ht="64.5" customHeight="1" thickBot="1" x14ac:dyDescent="0.25">
      <c r="A23" s="237"/>
      <c r="B23" s="239"/>
      <c r="C23" s="248"/>
      <c r="D23" s="249"/>
      <c r="E23" s="250"/>
      <c r="F23" s="263" t="s">
        <v>7</v>
      </c>
      <c r="G23" s="264"/>
      <c r="H23" s="259" t="s">
        <v>227</v>
      </c>
      <c r="I23" s="260"/>
      <c r="J23" s="261" t="s">
        <v>228</v>
      </c>
      <c r="K23" s="262"/>
      <c r="L23" s="267"/>
      <c r="M23" s="268"/>
      <c r="N23" s="276"/>
      <c r="O23" s="277"/>
      <c r="P23" s="278"/>
      <c r="Q23" s="282"/>
      <c r="R23" s="283"/>
      <c r="S23" s="284"/>
      <c r="T23" s="286"/>
      <c r="U23" s="252"/>
      <c r="V23" s="256"/>
      <c r="W23" s="257"/>
      <c r="X23" s="258"/>
      <c r="Y23" s="170"/>
      <c r="Z23" s="168"/>
    </row>
    <row r="24" spans="1:26" ht="15.75" customHeight="1" x14ac:dyDescent="0.2">
      <c r="A24" s="112" t="s">
        <v>239</v>
      </c>
      <c r="B24" s="123">
        <v>26896</v>
      </c>
      <c r="C24" s="227">
        <v>8</v>
      </c>
      <c r="D24" s="228"/>
      <c r="E24" s="229"/>
      <c r="F24" s="221">
        <v>5</v>
      </c>
      <c r="G24" s="222"/>
      <c r="H24" s="215">
        <v>36</v>
      </c>
      <c r="I24" s="216"/>
      <c r="J24" s="209">
        <v>6</v>
      </c>
      <c r="K24" s="210"/>
      <c r="L24" s="205">
        <v>0</v>
      </c>
      <c r="M24" s="206"/>
      <c r="N24" s="199">
        <v>23</v>
      </c>
      <c r="O24" s="200"/>
      <c r="P24" s="201"/>
      <c r="Q24" s="293">
        <v>21</v>
      </c>
      <c r="R24" s="294"/>
      <c r="S24" s="295"/>
      <c r="T24" s="119">
        <v>35</v>
      </c>
      <c r="U24" s="117">
        <v>29</v>
      </c>
      <c r="V24" s="287">
        <v>0</v>
      </c>
      <c r="W24" s="288"/>
      <c r="X24" s="289"/>
      <c r="Y24" s="137">
        <v>2</v>
      </c>
      <c r="Z24" s="135">
        <v>1</v>
      </c>
    </row>
    <row r="25" spans="1:26" ht="15.75" customHeight="1" x14ac:dyDescent="0.2">
      <c r="A25" s="113" t="s">
        <v>240</v>
      </c>
      <c r="B25" s="124">
        <v>16959</v>
      </c>
      <c r="C25" s="230">
        <v>3</v>
      </c>
      <c r="D25" s="231"/>
      <c r="E25" s="232"/>
      <c r="F25" s="223">
        <v>7</v>
      </c>
      <c r="G25" s="224"/>
      <c r="H25" s="217">
        <v>24</v>
      </c>
      <c r="I25" s="218"/>
      <c r="J25" s="211">
        <v>7</v>
      </c>
      <c r="K25" s="212"/>
      <c r="L25" s="177">
        <v>0</v>
      </c>
      <c r="M25" s="178"/>
      <c r="N25" s="184">
        <v>12</v>
      </c>
      <c r="O25" s="185"/>
      <c r="P25" s="186"/>
      <c r="Q25" s="187">
        <v>11</v>
      </c>
      <c r="R25" s="188"/>
      <c r="S25" s="189"/>
      <c r="T25" s="120">
        <v>7</v>
      </c>
      <c r="U25" s="118">
        <v>7</v>
      </c>
      <c r="V25" s="190">
        <v>0</v>
      </c>
      <c r="W25" s="191"/>
      <c r="X25" s="192"/>
      <c r="Y25" s="138">
        <v>0</v>
      </c>
      <c r="Z25" s="136">
        <v>2</v>
      </c>
    </row>
    <row r="26" spans="1:26" ht="16.5" customHeight="1" x14ac:dyDescent="0.2">
      <c r="A26" s="113" t="s">
        <v>241</v>
      </c>
      <c r="B26" s="124">
        <v>28601</v>
      </c>
      <c r="C26" s="230">
        <v>12</v>
      </c>
      <c r="D26" s="231"/>
      <c r="E26" s="232"/>
      <c r="F26" s="223">
        <v>11</v>
      </c>
      <c r="G26" s="224"/>
      <c r="H26" s="217">
        <v>46</v>
      </c>
      <c r="I26" s="218"/>
      <c r="J26" s="211">
        <v>15</v>
      </c>
      <c r="K26" s="212"/>
      <c r="L26" s="177">
        <v>3</v>
      </c>
      <c r="M26" s="178"/>
      <c r="N26" s="184">
        <v>33</v>
      </c>
      <c r="O26" s="185"/>
      <c r="P26" s="186"/>
      <c r="Q26" s="187">
        <v>32</v>
      </c>
      <c r="R26" s="188"/>
      <c r="S26" s="189"/>
      <c r="T26" s="120">
        <v>46</v>
      </c>
      <c r="U26" s="118">
        <v>46</v>
      </c>
      <c r="V26" s="190">
        <v>0</v>
      </c>
      <c r="W26" s="191"/>
      <c r="X26" s="192"/>
      <c r="Y26" s="138">
        <v>0</v>
      </c>
      <c r="Z26" s="136">
        <v>3</v>
      </c>
    </row>
    <row r="27" spans="1:26" ht="15.75" customHeight="1" thickBot="1" x14ac:dyDescent="0.25">
      <c r="A27" s="113" t="s">
        <v>242</v>
      </c>
      <c r="B27" s="124">
        <v>30885</v>
      </c>
      <c r="C27" s="233">
        <v>1</v>
      </c>
      <c r="D27" s="234"/>
      <c r="E27" s="235"/>
      <c r="F27" s="225">
        <v>3</v>
      </c>
      <c r="G27" s="226"/>
      <c r="H27" s="207">
        <v>54</v>
      </c>
      <c r="I27" s="208"/>
      <c r="J27" s="213">
        <v>7</v>
      </c>
      <c r="K27" s="214"/>
      <c r="L27" s="179">
        <v>4</v>
      </c>
      <c r="M27" s="180"/>
      <c r="N27" s="202">
        <v>17</v>
      </c>
      <c r="O27" s="203"/>
      <c r="P27" s="204"/>
      <c r="Q27" s="296">
        <v>17</v>
      </c>
      <c r="R27" s="297"/>
      <c r="S27" s="298"/>
      <c r="T27" s="121">
        <v>14</v>
      </c>
      <c r="U27" s="118">
        <v>6</v>
      </c>
      <c r="V27" s="290">
        <v>0</v>
      </c>
      <c r="W27" s="291"/>
      <c r="X27" s="292"/>
      <c r="Y27" s="139">
        <v>0</v>
      </c>
      <c r="Z27" s="136">
        <v>0</v>
      </c>
    </row>
    <row r="28" spans="1:26" ht="21.75" customHeight="1" thickBot="1" x14ac:dyDescent="0.25">
      <c r="A28" s="2" t="s">
        <v>267</v>
      </c>
      <c r="B28" s="17"/>
      <c r="C28" s="299">
        <f>SUM(C24:E27)</f>
        <v>24</v>
      </c>
      <c r="D28" s="300"/>
      <c r="E28" s="301"/>
      <c r="F28" s="219">
        <f>SUM(F24:G27)</f>
        <v>26</v>
      </c>
      <c r="G28" s="220"/>
      <c r="H28" s="193">
        <f>SUM(H24:I27)</f>
        <v>160</v>
      </c>
      <c r="I28" s="194"/>
      <c r="J28" s="195">
        <f>SUM(J24:K27)</f>
        <v>35</v>
      </c>
      <c r="K28" s="196"/>
      <c r="L28" s="197">
        <f>SUM(L24:M27)</f>
        <v>7</v>
      </c>
      <c r="M28" s="198"/>
      <c r="N28" s="181">
        <f>SUM(N24:P27)</f>
        <v>85</v>
      </c>
      <c r="O28" s="182"/>
      <c r="P28" s="183"/>
      <c r="Q28" s="174">
        <f>SUM(Q24:S27)</f>
        <v>81</v>
      </c>
      <c r="R28" s="175"/>
      <c r="S28" s="176"/>
      <c r="T28" s="115">
        <f>SUM(T24:T27)</f>
        <v>102</v>
      </c>
      <c r="U28" s="116">
        <f>SUM(U24:U27)</f>
        <v>88</v>
      </c>
      <c r="V28" s="171">
        <f>SUM(V24:X27)</f>
        <v>0</v>
      </c>
      <c r="W28" s="172"/>
      <c r="X28" s="173"/>
      <c r="Y28" s="140">
        <f>SUM(Y24:Y27)</f>
        <v>2</v>
      </c>
      <c r="Z28" s="126">
        <f>SUM(Z24:Z27)</f>
        <v>6</v>
      </c>
    </row>
    <row r="29" spans="1:26" ht="21.75" customHeight="1" thickBot="1" x14ac:dyDescent="0.25">
      <c r="A29" s="2" t="s">
        <v>268</v>
      </c>
      <c r="B29" s="17"/>
      <c r="C29" s="240">
        <f>C28/164</f>
        <v>0.14634146341463414</v>
      </c>
      <c r="D29" s="241"/>
      <c r="E29" s="242"/>
      <c r="F29" s="243">
        <f>F28/164</f>
        <v>0.15853658536585366</v>
      </c>
      <c r="G29" s="244"/>
      <c r="H29" s="305">
        <f>H28/164</f>
        <v>0.97560975609756095</v>
      </c>
      <c r="I29" s="306"/>
      <c r="J29" s="307">
        <f>J28/164</f>
        <v>0.21341463414634146</v>
      </c>
      <c r="K29" s="308"/>
      <c r="L29" s="309">
        <f>L28/164</f>
        <v>4.2682926829268296E-2</v>
      </c>
      <c r="M29" s="310"/>
      <c r="N29" s="311">
        <f>N28/164</f>
        <v>0.51829268292682928</v>
      </c>
      <c r="O29" s="312"/>
      <c r="P29" s="313"/>
      <c r="Q29" s="314">
        <f>Q28/164</f>
        <v>0.49390243902439024</v>
      </c>
      <c r="R29" s="315"/>
      <c r="S29" s="316"/>
      <c r="T29" s="103">
        <f>T28/164</f>
        <v>0.62195121951219512</v>
      </c>
      <c r="U29" s="104">
        <f>U28/164</f>
        <v>0.53658536585365857</v>
      </c>
      <c r="V29" s="302">
        <f>V28/164</f>
        <v>0</v>
      </c>
      <c r="W29" s="303"/>
      <c r="X29" s="304"/>
      <c r="Y29" s="141">
        <f>Y28/164</f>
        <v>1.2195121951219513E-2</v>
      </c>
      <c r="Z29" s="127">
        <f>Z28/164</f>
        <v>3.6585365853658534E-2</v>
      </c>
    </row>
  </sheetData>
  <mergeCells count="189">
    <mergeCell ref="N28:P28"/>
    <mergeCell ref="Q28:S28"/>
    <mergeCell ref="V28:X28"/>
    <mergeCell ref="C29:E29"/>
    <mergeCell ref="F29:G29"/>
    <mergeCell ref="H29:I29"/>
    <mergeCell ref="J29:K29"/>
    <mergeCell ref="L29:M29"/>
    <mergeCell ref="N29:P29"/>
    <mergeCell ref="Q29:S29"/>
    <mergeCell ref="V29:X29"/>
    <mergeCell ref="C28:E28"/>
    <mergeCell ref="F28:G28"/>
    <mergeCell ref="H28:I28"/>
    <mergeCell ref="J28:K28"/>
    <mergeCell ref="L28:M28"/>
    <mergeCell ref="N26:P26"/>
    <mergeCell ref="Q26:S26"/>
    <mergeCell ref="V26:X26"/>
    <mergeCell ref="C27:E27"/>
    <mergeCell ref="F27:G27"/>
    <mergeCell ref="H27:I27"/>
    <mergeCell ref="J27:K27"/>
    <mergeCell ref="L27:M27"/>
    <mergeCell ref="N27:P27"/>
    <mergeCell ref="Q27:S27"/>
    <mergeCell ref="V27:X27"/>
    <mergeCell ref="C26:E26"/>
    <mergeCell ref="F26:G26"/>
    <mergeCell ref="H26:I26"/>
    <mergeCell ref="J26:K26"/>
    <mergeCell ref="L26:M26"/>
    <mergeCell ref="N24:P24"/>
    <mergeCell ref="Q24:S24"/>
    <mergeCell ref="V24:X24"/>
    <mergeCell ref="C25:E25"/>
    <mergeCell ref="F25:G25"/>
    <mergeCell ref="H25:I25"/>
    <mergeCell ref="J25:K25"/>
    <mergeCell ref="L25:M25"/>
    <mergeCell ref="N25:P25"/>
    <mergeCell ref="Q25:S25"/>
    <mergeCell ref="V25:X25"/>
    <mergeCell ref="J23:K23"/>
    <mergeCell ref="C24:E24"/>
    <mergeCell ref="F24:G24"/>
    <mergeCell ref="H24:I24"/>
    <mergeCell ref="J24:K24"/>
    <mergeCell ref="N19:P19"/>
    <mergeCell ref="Q19:S19"/>
    <mergeCell ref="V19:X19"/>
    <mergeCell ref="A22:A23"/>
    <mergeCell ref="B22:B23"/>
    <mergeCell ref="C22:E23"/>
    <mergeCell ref="F22:K22"/>
    <mergeCell ref="L22:M23"/>
    <mergeCell ref="N22:P23"/>
    <mergeCell ref="Q22:S23"/>
    <mergeCell ref="T22:T23"/>
    <mergeCell ref="U22:U23"/>
    <mergeCell ref="V22:X23"/>
    <mergeCell ref="F23:G23"/>
    <mergeCell ref="H23:I23"/>
    <mergeCell ref="C19:E19"/>
    <mergeCell ref="F19:G19"/>
    <mergeCell ref="H19:I19"/>
    <mergeCell ref="L24:M24"/>
    <mergeCell ref="J19:K19"/>
    <mergeCell ref="L19:M19"/>
    <mergeCell ref="N17:P17"/>
    <mergeCell ref="Q17:S17"/>
    <mergeCell ref="V17:X17"/>
    <mergeCell ref="C18:E18"/>
    <mergeCell ref="F18:G18"/>
    <mergeCell ref="H18:I18"/>
    <mergeCell ref="J18:K18"/>
    <mergeCell ref="L18:M18"/>
    <mergeCell ref="N18:P18"/>
    <mergeCell ref="Q18:S18"/>
    <mergeCell ref="V18:X18"/>
    <mergeCell ref="C17:E17"/>
    <mergeCell ref="F17:G17"/>
    <mergeCell ref="H17:I17"/>
    <mergeCell ref="J17:K17"/>
    <mergeCell ref="L17:M17"/>
    <mergeCell ref="C16:E16"/>
    <mergeCell ref="F16:G16"/>
    <mergeCell ref="H16:I16"/>
    <mergeCell ref="J16:K16"/>
    <mergeCell ref="L16:M16"/>
    <mergeCell ref="N16:P16"/>
    <mergeCell ref="Q16:S16"/>
    <mergeCell ref="V16:X16"/>
    <mergeCell ref="C15:E15"/>
    <mergeCell ref="F15:G15"/>
    <mergeCell ref="H15:I15"/>
    <mergeCell ref="J15:K15"/>
    <mergeCell ref="L15:M15"/>
    <mergeCell ref="C14:E14"/>
    <mergeCell ref="F14:G14"/>
    <mergeCell ref="H14:I14"/>
    <mergeCell ref="J14:K14"/>
    <mergeCell ref="L14:M14"/>
    <mergeCell ref="N14:P14"/>
    <mergeCell ref="Q14:S14"/>
    <mergeCell ref="V14:X14"/>
    <mergeCell ref="L12:M13"/>
    <mergeCell ref="N12:P13"/>
    <mergeCell ref="Q12:S13"/>
    <mergeCell ref="T12:T13"/>
    <mergeCell ref="U12:U13"/>
    <mergeCell ref="A12:A13"/>
    <mergeCell ref="B12:B13"/>
    <mergeCell ref="C12:E13"/>
    <mergeCell ref="F12:K12"/>
    <mergeCell ref="V9:X9"/>
    <mergeCell ref="H9:I9"/>
    <mergeCell ref="J9:K9"/>
    <mergeCell ref="L9:M9"/>
    <mergeCell ref="N9:P9"/>
    <mergeCell ref="Q9:S9"/>
    <mergeCell ref="V12:X13"/>
    <mergeCell ref="F13:G13"/>
    <mergeCell ref="H13:I13"/>
    <mergeCell ref="J13:K13"/>
    <mergeCell ref="A2:A3"/>
    <mergeCell ref="B2:B3"/>
    <mergeCell ref="C9:E9"/>
    <mergeCell ref="F9:G9"/>
    <mergeCell ref="C2:E3"/>
    <mergeCell ref="U2:U3"/>
    <mergeCell ref="V2:X3"/>
    <mergeCell ref="H3:I3"/>
    <mergeCell ref="J3:K3"/>
    <mergeCell ref="F3:G3"/>
    <mergeCell ref="L2:M3"/>
    <mergeCell ref="F2:K2"/>
    <mergeCell ref="N2:P3"/>
    <mergeCell ref="Q2:S3"/>
    <mergeCell ref="T2:T3"/>
    <mergeCell ref="V4:X4"/>
    <mergeCell ref="V5:X5"/>
    <mergeCell ref="V6:X6"/>
    <mergeCell ref="V7:X7"/>
    <mergeCell ref="Q4:S4"/>
    <mergeCell ref="Q5:S5"/>
    <mergeCell ref="Q6:S6"/>
    <mergeCell ref="Q7:S7"/>
    <mergeCell ref="C8:E8"/>
    <mergeCell ref="F8:G8"/>
    <mergeCell ref="F4:G4"/>
    <mergeCell ref="F5:G5"/>
    <mergeCell ref="F6:G6"/>
    <mergeCell ref="F7:G7"/>
    <mergeCell ref="C4:E4"/>
    <mergeCell ref="C5:E5"/>
    <mergeCell ref="C6:E6"/>
    <mergeCell ref="C7:E7"/>
    <mergeCell ref="H8:I8"/>
    <mergeCell ref="J8:K8"/>
    <mergeCell ref="L8:M8"/>
    <mergeCell ref="N4:P4"/>
    <mergeCell ref="N5:P5"/>
    <mergeCell ref="N6:P6"/>
    <mergeCell ref="N7:P7"/>
    <mergeCell ref="L4:M4"/>
    <mergeCell ref="L5:M5"/>
    <mergeCell ref="H7:I7"/>
    <mergeCell ref="J4:K4"/>
    <mergeCell ref="J5:K5"/>
    <mergeCell ref="J6:K6"/>
    <mergeCell ref="J7:K7"/>
    <mergeCell ref="H4:I4"/>
    <mergeCell ref="H5:I5"/>
    <mergeCell ref="H6:I6"/>
    <mergeCell ref="Z2:Z3"/>
    <mergeCell ref="Y12:Y13"/>
    <mergeCell ref="Z12:Z13"/>
    <mergeCell ref="Y22:Y23"/>
    <mergeCell ref="Z22:Z23"/>
    <mergeCell ref="Y2:Y3"/>
    <mergeCell ref="V8:X8"/>
    <mergeCell ref="Q8:S8"/>
    <mergeCell ref="L6:M6"/>
    <mergeCell ref="L7:M7"/>
    <mergeCell ref="N8:P8"/>
    <mergeCell ref="N15:P15"/>
    <mergeCell ref="Q15:S15"/>
    <mergeCell ref="V15:X15"/>
  </mergeCells>
  <pageMargins left="0.7" right="0.7" top="0.78740157499999996" bottom="0.78740157499999996" header="0.3" footer="0.3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  <pageSetUpPr fitToPage="1"/>
  </sheetPr>
  <dimension ref="A1:Z11"/>
  <sheetViews>
    <sheetView showGridLines="0" zoomScale="80" zoomScaleNormal="80" workbookViewId="0">
      <selection activeCell="V2" sqref="V2:X3"/>
    </sheetView>
  </sheetViews>
  <sheetFormatPr defaultRowHeight="12.75" x14ac:dyDescent="0.2"/>
  <cols>
    <col min="1" max="1" width="27.5703125" customWidth="1"/>
    <col min="2" max="2" width="11.5703125" customWidth="1"/>
    <col min="3" max="3" width="6.7109375" customWidth="1"/>
    <col min="4" max="4" width="8.85546875" customWidth="1"/>
    <col min="5" max="5" width="0.28515625" style="1" customWidth="1"/>
    <col min="6" max="7" width="6.7109375" customWidth="1"/>
    <col min="8" max="15" width="7.7109375" customWidth="1"/>
    <col min="16" max="16" width="0.140625" customWidth="1"/>
    <col min="17" max="18" width="7.7109375" customWidth="1"/>
    <col min="19" max="19" width="7.7109375" hidden="1" customWidth="1"/>
    <col min="20" max="20" width="15.7109375" customWidth="1"/>
    <col min="21" max="21" width="16.140625" customWidth="1"/>
    <col min="22" max="23" width="7.7109375" customWidth="1"/>
    <col min="24" max="24" width="0.5703125" customWidth="1"/>
    <col min="25" max="26" width="15.7109375" customWidth="1"/>
  </cols>
  <sheetData>
    <row r="1" spans="1:26" ht="20.25" customHeight="1" thickBot="1" x14ac:dyDescent="0.25">
      <c r="A1" s="122" t="s">
        <v>249</v>
      </c>
    </row>
    <row r="2" spans="1:26" ht="48" customHeight="1" x14ac:dyDescent="0.2">
      <c r="A2" s="317" t="s">
        <v>260</v>
      </c>
      <c r="B2" s="238" t="s">
        <v>0</v>
      </c>
      <c r="C2" s="245" t="s">
        <v>1</v>
      </c>
      <c r="D2" s="246"/>
      <c r="E2" s="247"/>
      <c r="F2" s="269" t="s">
        <v>2</v>
      </c>
      <c r="G2" s="270"/>
      <c r="H2" s="270"/>
      <c r="I2" s="270"/>
      <c r="J2" s="271"/>
      <c r="K2" s="272"/>
      <c r="L2" s="265" t="s">
        <v>230</v>
      </c>
      <c r="M2" s="266"/>
      <c r="N2" s="273" t="s">
        <v>85</v>
      </c>
      <c r="O2" s="274"/>
      <c r="P2" s="275"/>
      <c r="Q2" s="279" t="s">
        <v>3</v>
      </c>
      <c r="R2" s="280"/>
      <c r="S2" s="281"/>
      <c r="T2" s="285" t="s">
        <v>229</v>
      </c>
      <c r="U2" s="251" t="s">
        <v>4</v>
      </c>
      <c r="V2" s="253" t="s">
        <v>254</v>
      </c>
      <c r="W2" s="254"/>
      <c r="X2" s="255"/>
      <c r="Y2" s="169" t="s">
        <v>259</v>
      </c>
      <c r="Z2" s="167" t="s">
        <v>258</v>
      </c>
    </row>
    <row r="3" spans="1:26" ht="62.25" customHeight="1" thickBot="1" x14ac:dyDescent="0.25">
      <c r="A3" s="318"/>
      <c r="B3" s="239"/>
      <c r="C3" s="248"/>
      <c r="D3" s="249"/>
      <c r="E3" s="250"/>
      <c r="F3" s="263" t="s">
        <v>7</v>
      </c>
      <c r="G3" s="264"/>
      <c r="H3" s="259" t="s">
        <v>227</v>
      </c>
      <c r="I3" s="260"/>
      <c r="J3" s="261" t="s">
        <v>228</v>
      </c>
      <c r="K3" s="262"/>
      <c r="L3" s="267"/>
      <c r="M3" s="268"/>
      <c r="N3" s="276"/>
      <c r="O3" s="277"/>
      <c r="P3" s="278"/>
      <c r="Q3" s="282"/>
      <c r="R3" s="283"/>
      <c r="S3" s="284"/>
      <c r="T3" s="286"/>
      <c r="U3" s="252"/>
      <c r="V3" s="256"/>
      <c r="W3" s="257"/>
      <c r="X3" s="258"/>
      <c r="Y3" s="170"/>
      <c r="Z3" s="168"/>
    </row>
    <row r="4" spans="1:26" ht="24.75" customHeight="1" x14ac:dyDescent="0.2">
      <c r="A4" s="112" t="s">
        <v>239</v>
      </c>
      <c r="B4" s="123">
        <v>104797</v>
      </c>
      <c r="C4" s="227">
        <v>11</v>
      </c>
      <c r="D4" s="228"/>
      <c r="E4" s="229"/>
      <c r="F4" s="221">
        <v>9</v>
      </c>
      <c r="G4" s="222"/>
      <c r="H4" s="215">
        <v>41</v>
      </c>
      <c r="I4" s="216"/>
      <c r="J4" s="209">
        <v>8</v>
      </c>
      <c r="K4" s="210"/>
      <c r="L4" s="205">
        <v>0</v>
      </c>
      <c r="M4" s="206"/>
      <c r="N4" s="199">
        <v>28</v>
      </c>
      <c r="O4" s="200"/>
      <c r="P4" s="201"/>
      <c r="Q4" s="293">
        <v>23</v>
      </c>
      <c r="R4" s="294"/>
      <c r="S4" s="295"/>
      <c r="T4" s="119">
        <v>42</v>
      </c>
      <c r="U4" s="117">
        <v>37</v>
      </c>
      <c r="V4" s="287">
        <v>1</v>
      </c>
      <c r="W4" s="288"/>
      <c r="X4" s="289"/>
      <c r="Y4" s="133">
        <v>5</v>
      </c>
      <c r="Z4" s="135">
        <v>2</v>
      </c>
    </row>
    <row r="5" spans="1:26" ht="23.25" customHeight="1" x14ac:dyDescent="0.2">
      <c r="A5" s="113" t="s">
        <v>240</v>
      </c>
      <c r="B5" s="124">
        <v>90216</v>
      </c>
      <c r="C5" s="230">
        <v>8</v>
      </c>
      <c r="D5" s="231"/>
      <c r="E5" s="232"/>
      <c r="F5" s="223">
        <v>9</v>
      </c>
      <c r="G5" s="224"/>
      <c r="H5" s="217">
        <v>28</v>
      </c>
      <c r="I5" s="218"/>
      <c r="J5" s="211">
        <v>9</v>
      </c>
      <c r="K5" s="212"/>
      <c r="L5" s="177">
        <v>0</v>
      </c>
      <c r="M5" s="178"/>
      <c r="N5" s="184">
        <v>17</v>
      </c>
      <c r="O5" s="185"/>
      <c r="P5" s="186"/>
      <c r="Q5" s="187">
        <v>15</v>
      </c>
      <c r="R5" s="188"/>
      <c r="S5" s="189"/>
      <c r="T5" s="120">
        <v>14</v>
      </c>
      <c r="U5" s="118">
        <v>14</v>
      </c>
      <c r="V5" s="190">
        <v>0</v>
      </c>
      <c r="W5" s="191"/>
      <c r="X5" s="192"/>
      <c r="Y5" s="134">
        <v>0</v>
      </c>
      <c r="Z5" s="136">
        <v>2</v>
      </c>
    </row>
    <row r="6" spans="1:26" ht="23.25" customHeight="1" x14ac:dyDescent="0.2">
      <c r="A6" s="113" t="s">
        <v>241</v>
      </c>
      <c r="B6" s="124">
        <v>181566</v>
      </c>
      <c r="C6" s="230">
        <v>18</v>
      </c>
      <c r="D6" s="231"/>
      <c r="E6" s="232"/>
      <c r="F6" s="223">
        <v>12</v>
      </c>
      <c r="G6" s="224"/>
      <c r="H6" s="217">
        <v>54</v>
      </c>
      <c r="I6" s="218"/>
      <c r="J6" s="211">
        <v>18</v>
      </c>
      <c r="K6" s="212"/>
      <c r="L6" s="177">
        <v>5</v>
      </c>
      <c r="M6" s="178"/>
      <c r="N6" s="184">
        <v>39</v>
      </c>
      <c r="O6" s="185"/>
      <c r="P6" s="186"/>
      <c r="Q6" s="187">
        <v>37</v>
      </c>
      <c r="R6" s="188"/>
      <c r="S6" s="189"/>
      <c r="T6" s="120">
        <v>57</v>
      </c>
      <c r="U6" s="118">
        <v>57</v>
      </c>
      <c r="V6" s="190">
        <v>1</v>
      </c>
      <c r="W6" s="191"/>
      <c r="X6" s="192"/>
      <c r="Y6" s="134">
        <v>0</v>
      </c>
      <c r="Z6" s="136">
        <v>4</v>
      </c>
    </row>
    <row r="7" spans="1:26" ht="23.25" customHeight="1" thickBot="1" x14ac:dyDescent="0.25">
      <c r="A7" s="113" t="s">
        <v>242</v>
      </c>
      <c r="B7" s="124">
        <v>73180</v>
      </c>
      <c r="C7" s="233">
        <v>8</v>
      </c>
      <c r="D7" s="234"/>
      <c r="E7" s="235"/>
      <c r="F7" s="225">
        <v>6</v>
      </c>
      <c r="G7" s="226"/>
      <c r="H7" s="207">
        <v>57</v>
      </c>
      <c r="I7" s="208"/>
      <c r="J7" s="213">
        <v>12</v>
      </c>
      <c r="K7" s="214"/>
      <c r="L7" s="179">
        <v>6</v>
      </c>
      <c r="M7" s="180"/>
      <c r="N7" s="202">
        <v>23</v>
      </c>
      <c r="O7" s="203"/>
      <c r="P7" s="204"/>
      <c r="Q7" s="296">
        <v>21</v>
      </c>
      <c r="R7" s="297"/>
      <c r="S7" s="298"/>
      <c r="T7" s="121">
        <v>21</v>
      </c>
      <c r="U7" s="118">
        <v>14</v>
      </c>
      <c r="V7" s="290">
        <v>0</v>
      </c>
      <c r="W7" s="291"/>
      <c r="X7" s="292"/>
      <c r="Y7" s="134">
        <v>0</v>
      </c>
      <c r="Z7" s="136">
        <v>4</v>
      </c>
    </row>
    <row r="8" spans="1:26" ht="30" customHeight="1" thickBot="1" x14ac:dyDescent="0.25">
      <c r="A8" s="157" t="s">
        <v>265</v>
      </c>
      <c r="B8" s="158"/>
      <c r="C8" s="345">
        <f>SUM(C4:E7)</f>
        <v>45</v>
      </c>
      <c r="D8" s="346"/>
      <c r="E8" s="347"/>
      <c r="F8" s="348">
        <f>SUM(F4:G7)</f>
        <v>36</v>
      </c>
      <c r="G8" s="349"/>
      <c r="H8" s="350">
        <f>SUM(H4:I7)</f>
        <v>180</v>
      </c>
      <c r="I8" s="351"/>
      <c r="J8" s="352">
        <f>SUM(J4:K7)</f>
        <v>47</v>
      </c>
      <c r="K8" s="353"/>
      <c r="L8" s="354">
        <f>SUM(L4:M7)</f>
        <v>11</v>
      </c>
      <c r="M8" s="355"/>
      <c r="N8" s="356">
        <f>SUM(N4:P7)</f>
        <v>107</v>
      </c>
      <c r="O8" s="357"/>
      <c r="P8" s="358"/>
      <c r="Q8" s="319">
        <f>SUM(Q4:S7)</f>
        <v>96</v>
      </c>
      <c r="R8" s="320"/>
      <c r="S8" s="321"/>
      <c r="T8" s="159">
        <f>SUM(T4:T7)</f>
        <v>134</v>
      </c>
      <c r="U8" s="160">
        <f>SUM(U4:U7)</f>
        <v>122</v>
      </c>
      <c r="V8" s="322">
        <f>SUM(V4:X7)</f>
        <v>2</v>
      </c>
      <c r="W8" s="323"/>
      <c r="X8" s="324"/>
      <c r="Y8" s="161">
        <f>SUM(Y4:Y7)</f>
        <v>5</v>
      </c>
      <c r="Z8" s="162">
        <f>SUM(Z4:Z7)</f>
        <v>12</v>
      </c>
    </row>
    <row r="9" spans="1:26" ht="30.75" customHeight="1" thickBot="1" x14ac:dyDescent="0.25">
      <c r="A9" s="157" t="s">
        <v>266</v>
      </c>
      <c r="B9" s="158"/>
      <c r="C9" s="325">
        <f>C8/200</f>
        <v>0.22500000000000001</v>
      </c>
      <c r="D9" s="326"/>
      <c r="E9" s="327"/>
      <c r="F9" s="328">
        <f>F8/200</f>
        <v>0.18</v>
      </c>
      <c r="G9" s="329"/>
      <c r="H9" s="330">
        <f>H8/200</f>
        <v>0.9</v>
      </c>
      <c r="I9" s="331"/>
      <c r="J9" s="332">
        <f>J8/200</f>
        <v>0.23499999999999999</v>
      </c>
      <c r="K9" s="333"/>
      <c r="L9" s="334">
        <f>L8/200</f>
        <v>5.5E-2</v>
      </c>
      <c r="M9" s="335"/>
      <c r="N9" s="336">
        <f>N8/200</f>
        <v>0.53500000000000003</v>
      </c>
      <c r="O9" s="337"/>
      <c r="P9" s="338"/>
      <c r="Q9" s="339">
        <f>Q8/200</f>
        <v>0.48</v>
      </c>
      <c r="R9" s="340"/>
      <c r="S9" s="341"/>
      <c r="T9" s="163">
        <f>T8/200</f>
        <v>0.67</v>
      </c>
      <c r="U9" s="164">
        <f>U8/200</f>
        <v>0.61</v>
      </c>
      <c r="V9" s="342">
        <f>V8/200</f>
        <v>0.01</v>
      </c>
      <c r="W9" s="343"/>
      <c r="X9" s="344"/>
      <c r="Y9" s="165">
        <f>Y8/36</f>
        <v>0.1388888888888889</v>
      </c>
      <c r="Z9" s="166">
        <f>Z8/200</f>
        <v>0.06</v>
      </c>
    </row>
    <row r="10" spans="1:26" ht="13.5" customHeight="1" x14ac:dyDescent="0.2"/>
    <row r="11" spans="1:26" ht="13.5" customHeight="1" x14ac:dyDescent="0.2"/>
  </sheetData>
  <mergeCells count="63">
    <mergeCell ref="Q8:S8"/>
    <mergeCell ref="V8:X8"/>
    <mergeCell ref="C9:E9"/>
    <mergeCell ref="F9:G9"/>
    <mergeCell ref="H9:I9"/>
    <mergeCell ref="J9:K9"/>
    <mergeCell ref="L9:M9"/>
    <mergeCell ref="N9:P9"/>
    <mergeCell ref="Q9:S9"/>
    <mergeCell ref="V9:X9"/>
    <mergeCell ref="C8:E8"/>
    <mergeCell ref="F8:G8"/>
    <mergeCell ref="H8:I8"/>
    <mergeCell ref="J8:K8"/>
    <mergeCell ref="L8:M8"/>
    <mergeCell ref="N8:P8"/>
    <mergeCell ref="Q6:S6"/>
    <mergeCell ref="V6:X6"/>
    <mergeCell ref="C7:E7"/>
    <mergeCell ref="F7:G7"/>
    <mergeCell ref="H7:I7"/>
    <mergeCell ref="J7:K7"/>
    <mergeCell ref="L7:M7"/>
    <mergeCell ref="N7:P7"/>
    <mergeCell ref="Q7:S7"/>
    <mergeCell ref="V7:X7"/>
    <mergeCell ref="C6:E6"/>
    <mergeCell ref="F6:G6"/>
    <mergeCell ref="H6:I6"/>
    <mergeCell ref="J6:K6"/>
    <mergeCell ref="L6:M6"/>
    <mergeCell ref="N6:P6"/>
    <mergeCell ref="Q4:S4"/>
    <mergeCell ref="V4:X4"/>
    <mergeCell ref="C5:E5"/>
    <mergeCell ref="F5:G5"/>
    <mergeCell ref="H5:I5"/>
    <mergeCell ref="J5:K5"/>
    <mergeCell ref="L5:M5"/>
    <mergeCell ref="N5:P5"/>
    <mergeCell ref="Q5:S5"/>
    <mergeCell ref="V5:X5"/>
    <mergeCell ref="C4:E4"/>
    <mergeCell ref="F4:G4"/>
    <mergeCell ref="H4:I4"/>
    <mergeCell ref="J4:K4"/>
    <mergeCell ref="L4:M4"/>
    <mergeCell ref="N4:P4"/>
    <mergeCell ref="A2:A3"/>
    <mergeCell ref="B2:B3"/>
    <mergeCell ref="C2:E3"/>
    <mergeCell ref="F2:K2"/>
    <mergeCell ref="N2:P3"/>
    <mergeCell ref="Y2:Y3"/>
    <mergeCell ref="Z2:Z3"/>
    <mergeCell ref="L2:M3"/>
    <mergeCell ref="F3:G3"/>
    <mergeCell ref="H3:I3"/>
    <mergeCell ref="J3:K3"/>
    <mergeCell ref="Q2:S3"/>
    <mergeCell ref="T2:T3"/>
    <mergeCell ref="U2:U3"/>
    <mergeCell ref="V2:X3"/>
  </mergeCells>
  <pageMargins left="0.7" right="0.7" top="0.78740157499999996" bottom="0.78740157499999996" header="0.3" footer="0.3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  <pageSetUpPr fitToPage="1"/>
  </sheetPr>
  <dimension ref="A1:AC52"/>
  <sheetViews>
    <sheetView showGridLines="0" zoomScale="80" zoomScaleNormal="80" workbookViewId="0">
      <selection activeCell="A2" sqref="A2:A4"/>
    </sheetView>
  </sheetViews>
  <sheetFormatPr defaultRowHeight="12.75" x14ac:dyDescent="0.2"/>
  <cols>
    <col min="1" max="1" width="25" customWidth="1"/>
    <col min="2" max="2" width="9.85546875" customWidth="1"/>
    <col min="3" max="3" width="10.42578125" customWidth="1"/>
    <col min="4" max="4" width="8" customWidth="1"/>
    <col min="5" max="5" width="9.85546875" customWidth="1"/>
    <col min="6" max="6" width="9.140625" style="1" customWidth="1"/>
    <col min="7" max="7" width="8.85546875" customWidth="1"/>
    <col min="8" max="8" width="11.28515625" customWidth="1"/>
    <col min="9" max="9" width="9.5703125" customWidth="1"/>
    <col min="10" max="10" width="8.7109375" customWidth="1"/>
    <col min="11" max="11" width="9.140625" customWidth="1"/>
    <col min="12" max="12" width="9.5703125" customWidth="1"/>
    <col min="13" max="13" width="10.140625" customWidth="1"/>
    <col min="14" max="14" width="12" customWidth="1"/>
    <col min="15" max="15" width="8.42578125" customWidth="1"/>
    <col min="16" max="16" width="9.140625" customWidth="1"/>
    <col min="17" max="17" width="9.28515625" customWidth="1"/>
    <col min="18" max="18" width="8.5703125" customWidth="1"/>
    <col min="19" max="19" width="9.5703125" customWidth="1"/>
    <col min="20" max="20" width="9.42578125" customWidth="1"/>
    <col min="21" max="21" width="10.5703125" customWidth="1"/>
    <col min="22" max="22" width="9.5703125" customWidth="1"/>
    <col min="26" max="26" width="9.5703125" customWidth="1"/>
  </cols>
  <sheetData>
    <row r="1" spans="1:29" ht="20.25" customHeight="1" thickBot="1" x14ac:dyDescent="0.25">
      <c r="A1" s="122" t="s">
        <v>250</v>
      </c>
    </row>
    <row r="2" spans="1:29" ht="36.75" customHeight="1" x14ac:dyDescent="0.2">
      <c r="A2" s="236" t="s">
        <v>89</v>
      </c>
      <c r="B2" s="238" t="s">
        <v>0</v>
      </c>
      <c r="C2" s="388" t="s">
        <v>257</v>
      </c>
      <c r="D2" s="245" t="s">
        <v>1</v>
      </c>
      <c r="E2" s="246"/>
      <c r="F2" s="247"/>
      <c r="G2" s="269" t="s">
        <v>2</v>
      </c>
      <c r="H2" s="270"/>
      <c r="I2" s="270"/>
      <c r="J2" s="270"/>
      <c r="K2" s="270"/>
      <c r="L2" s="384"/>
      <c r="M2" s="265" t="s">
        <v>86</v>
      </c>
      <c r="N2" s="266"/>
      <c r="O2" s="273" t="s">
        <v>85</v>
      </c>
      <c r="P2" s="274"/>
      <c r="Q2" s="275"/>
      <c r="R2" s="279" t="s">
        <v>3</v>
      </c>
      <c r="S2" s="280"/>
      <c r="T2" s="281"/>
      <c r="U2" s="381" t="s">
        <v>87</v>
      </c>
      <c r="V2" s="378" t="s">
        <v>88</v>
      </c>
      <c r="W2" s="253" t="s">
        <v>254</v>
      </c>
      <c r="X2" s="254"/>
      <c r="Y2" s="255"/>
      <c r="Z2" s="359" t="s">
        <v>255</v>
      </c>
      <c r="AA2" s="362" t="s">
        <v>200</v>
      </c>
      <c r="AB2" s="363"/>
      <c r="AC2" s="364"/>
    </row>
    <row r="3" spans="1:29" ht="64.5" customHeight="1" x14ac:dyDescent="0.2">
      <c r="A3" s="237"/>
      <c r="B3" s="239"/>
      <c r="C3" s="389"/>
      <c r="D3" s="248"/>
      <c r="E3" s="249"/>
      <c r="F3" s="250"/>
      <c r="G3" s="263" t="s">
        <v>90</v>
      </c>
      <c r="H3" s="264"/>
      <c r="I3" s="259" t="s">
        <v>84</v>
      </c>
      <c r="J3" s="387"/>
      <c r="K3" s="385" t="s">
        <v>198</v>
      </c>
      <c r="L3" s="386"/>
      <c r="M3" s="267"/>
      <c r="N3" s="268"/>
      <c r="O3" s="276"/>
      <c r="P3" s="277"/>
      <c r="Q3" s="278"/>
      <c r="R3" s="282"/>
      <c r="S3" s="283"/>
      <c r="T3" s="284"/>
      <c r="U3" s="382"/>
      <c r="V3" s="379"/>
      <c r="W3" s="256"/>
      <c r="X3" s="257"/>
      <c r="Y3" s="258"/>
      <c r="Z3" s="360"/>
      <c r="AA3" s="365"/>
      <c r="AB3" s="366"/>
      <c r="AC3" s="367"/>
    </row>
    <row r="4" spans="1:29" ht="84.75" customHeight="1" thickBot="1" x14ac:dyDescent="0.25">
      <c r="A4" s="377"/>
      <c r="B4" s="376"/>
      <c r="C4" s="390"/>
      <c r="D4" s="74" t="s">
        <v>81</v>
      </c>
      <c r="E4" s="75" t="s">
        <v>9</v>
      </c>
      <c r="F4" s="76" t="s">
        <v>6</v>
      </c>
      <c r="G4" s="77" t="s">
        <v>7</v>
      </c>
      <c r="H4" s="78" t="s">
        <v>6</v>
      </c>
      <c r="I4" s="79" t="s">
        <v>83</v>
      </c>
      <c r="J4" s="79" t="s">
        <v>6</v>
      </c>
      <c r="K4" s="80" t="s">
        <v>8</v>
      </c>
      <c r="L4" s="81" t="s">
        <v>6</v>
      </c>
      <c r="M4" s="82" t="s">
        <v>9</v>
      </c>
      <c r="N4" s="83" t="s">
        <v>6</v>
      </c>
      <c r="O4" s="84" t="s">
        <v>5</v>
      </c>
      <c r="P4" s="85" t="s">
        <v>202</v>
      </c>
      <c r="Q4" s="86" t="s">
        <v>6</v>
      </c>
      <c r="R4" s="87" t="s">
        <v>5</v>
      </c>
      <c r="S4" s="88" t="s">
        <v>203</v>
      </c>
      <c r="T4" s="89" t="s">
        <v>6</v>
      </c>
      <c r="U4" s="383"/>
      <c r="V4" s="380" t="s">
        <v>4</v>
      </c>
      <c r="W4" s="142" t="s">
        <v>5</v>
      </c>
      <c r="X4" s="143" t="s">
        <v>256</v>
      </c>
      <c r="Y4" s="144" t="s">
        <v>6</v>
      </c>
      <c r="Z4" s="361" t="s">
        <v>4</v>
      </c>
      <c r="AA4" s="90" t="s">
        <v>5</v>
      </c>
      <c r="AB4" s="91" t="s">
        <v>199</v>
      </c>
      <c r="AC4" s="92" t="s">
        <v>6</v>
      </c>
    </row>
    <row r="5" spans="1:29" ht="14.25" customHeight="1" x14ac:dyDescent="0.2">
      <c r="A5" s="112" t="s">
        <v>201</v>
      </c>
      <c r="B5" s="7">
        <v>38222</v>
      </c>
      <c r="C5" s="125">
        <f t="shared" ref="C5:C48" si="0">F5+H5+J5+L5+N5+Q5+T5+U5+V5+Y5+Z5+AC5</f>
        <v>3</v>
      </c>
      <c r="D5" s="21">
        <v>45</v>
      </c>
      <c r="E5" s="22">
        <v>37</v>
      </c>
      <c r="F5" s="23">
        <v>0</v>
      </c>
      <c r="G5" s="61">
        <v>47.288838888598193</v>
      </c>
      <c r="H5" s="24">
        <v>1</v>
      </c>
      <c r="I5" s="18">
        <v>74.2</v>
      </c>
      <c r="J5" s="25">
        <v>0</v>
      </c>
      <c r="K5" s="105">
        <v>5.9546857830568785</v>
      </c>
      <c r="L5" s="26">
        <v>0</v>
      </c>
      <c r="M5" s="8">
        <v>25.27</v>
      </c>
      <c r="N5" s="71">
        <v>0</v>
      </c>
      <c r="O5" s="27">
        <v>70</v>
      </c>
      <c r="P5" s="28">
        <v>50</v>
      </c>
      <c r="Q5" s="29">
        <v>0</v>
      </c>
      <c r="R5" s="30">
        <v>15</v>
      </c>
      <c r="S5" s="31">
        <v>6</v>
      </c>
      <c r="T5" s="32">
        <v>0</v>
      </c>
      <c r="U5" s="64">
        <v>1</v>
      </c>
      <c r="V5" s="65">
        <v>1</v>
      </c>
      <c r="W5" s="145">
        <v>48</v>
      </c>
      <c r="X5" s="146">
        <v>727</v>
      </c>
      <c r="Y5" s="147">
        <v>0</v>
      </c>
      <c r="Z5" s="128">
        <v>0</v>
      </c>
      <c r="AA5" s="93">
        <v>300</v>
      </c>
      <c r="AB5" s="94">
        <v>266</v>
      </c>
      <c r="AC5" s="95">
        <v>0</v>
      </c>
    </row>
    <row r="6" spans="1:29" ht="14.25" customHeight="1" x14ac:dyDescent="0.2">
      <c r="A6" s="113" t="s">
        <v>147</v>
      </c>
      <c r="B6" s="4">
        <v>4557</v>
      </c>
      <c r="C6" s="5">
        <f t="shared" si="0"/>
        <v>8</v>
      </c>
      <c r="D6" s="33">
        <v>23</v>
      </c>
      <c r="E6" s="34">
        <v>31</v>
      </c>
      <c r="F6" s="35">
        <v>1</v>
      </c>
      <c r="G6" s="62">
        <v>39.642308536317756</v>
      </c>
      <c r="H6" s="36">
        <v>1</v>
      </c>
      <c r="I6" s="19">
        <v>91.3</v>
      </c>
      <c r="J6" s="37">
        <v>1</v>
      </c>
      <c r="K6" s="106">
        <v>6.1992538951064295</v>
      </c>
      <c r="L6" s="38">
        <v>0</v>
      </c>
      <c r="M6" s="6">
        <v>51.57</v>
      </c>
      <c r="N6" s="72">
        <v>0</v>
      </c>
      <c r="O6" s="39">
        <v>10</v>
      </c>
      <c r="P6" s="40">
        <v>18</v>
      </c>
      <c r="Q6" s="41">
        <v>1</v>
      </c>
      <c r="R6" s="42">
        <v>3</v>
      </c>
      <c r="S6" s="43">
        <v>4</v>
      </c>
      <c r="T6" s="44">
        <v>1</v>
      </c>
      <c r="U6" s="66">
        <v>1</v>
      </c>
      <c r="V6" s="45">
        <v>1</v>
      </c>
      <c r="W6" s="148">
        <v>48</v>
      </c>
      <c r="X6" s="149">
        <v>32</v>
      </c>
      <c r="Y6" s="150">
        <v>0</v>
      </c>
      <c r="Z6" s="129">
        <v>1</v>
      </c>
      <c r="AA6" s="96">
        <v>40</v>
      </c>
      <c r="AB6" s="97">
        <v>15</v>
      </c>
      <c r="AC6" s="98">
        <v>0</v>
      </c>
    </row>
    <row r="7" spans="1:29" ht="14.25" customHeight="1" x14ac:dyDescent="0.2">
      <c r="A7" s="113" t="s">
        <v>146</v>
      </c>
      <c r="B7" s="4">
        <v>5232</v>
      </c>
      <c r="C7" s="15">
        <f t="shared" si="0"/>
        <v>5</v>
      </c>
      <c r="D7" s="33">
        <v>28</v>
      </c>
      <c r="E7" s="34">
        <v>22</v>
      </c>
      <c r="F7" s="35">
        <v>0</v>
      </c>
      <c r="G7" s="62">
        <v>33.479740061162083</v>
      </c>
      <c r="H7" s="36">
        <v>1</v>
      </c>
      <c r="I7" s="19">
        <v>72.8</v>
      </c>
      <c r="J7" s="37">
        <v>0</v>
      </c>
      <c r="K7" s="106">
        <v>7.1196483180428132</v>
      </c>
      <c r="L7" s="38">
        <v>1</v>
      </c>
      <c r="M7" s="6">
        <v>53.13</v>
      </c>
      <c r="N7" s="72">
        <v>0</v>
      </c>
      <c r="O7" s="39">
        <v>20</v>
      </c>
      <c r="P7" s="40">
        <v>20</v>
      </c>
      <c r="Q7" s="41">
        <v>1</v>
      </c>
      <c r="R7" s="42">
        <v>5</v>
      </c>
      <c r="S7" s="43">
        <v>2</v>
      </c>
      <c r="T7" s="44">
        <v>0</v>
      </c>
      <c r="U7" s="66">
        <v>1</v>
      </c>
      <c r="V7" s="45">
        <v>1</v>
      </c>
      <c r="W7" s="148">
        <v>48</v>
      </c>
      <c r="X7" s="149">
        <v>0</v>
      </c>
      <c r="Y7" s="150">
        <v>0</v>
      </c>
      <c r="Z7" s="129">
        <v>0</v>
      </c>
      <c r="AA7" s="96">
        <v>80</v>
      </c>
      <c r="AB7" s="97">
        <v>22</v>
      </c>
      <c r="AC7" s="98">
        <v>0</v>
      </c>
    </row>
    <row r="8" spans="1:29" ht="14.25" customHeight="1" x14ac:dyDescent="0.2">
      <c r="A8" s="113" t="s">
        <v>204</v>
      </c>
      <c r="B8" s="4">
        <v>3728</v>
      </c>
      <c r="C8" s="5">
        <f t="shared" si="0"/>
        <v>7</v>
      </c>
      <c r="D8" s="33">
        <v>23</v>
      </c>
      <c r="E8" s="34">
        <v>26</v>
      </c>
      <c r="F8" s="35">
        <v>1</v>
      </c>
      <c r="G8" s="62">
        <v>19.086641630901287</v>
      </c>
      <c r="H8" s="36">
        <v>0</v>
      </c>
      <c r="I8" s="19">
        <v>100</v>
      </c>
      <c r="J8" s="37">
        <v>1</v>
      </c>
      <c r="K8" s="106">
        <v>4.9222103004291844</v>
      </c>
      <c r="L8" s="38">
        <v>0</v>
      </c>
      <c r="M8" s="6">
        <v>32.46</v>
      </c>
      <c r="N8" s="72">
        <v>0</v>
      </c>
      <c r="O8" s="39">
        <v>10</v>
      </c>
      <c r="P8" s="40">
        <v>12</v>
      </c>
      <c r="Q8" s="41">
        <v>1</v>
      </c>
      <c r="R8" s="42">
        <v>3</v>
      </c>
      <c r="S8" s="43">
        <v>2</v>
      </c>
      <c r="T8" s="44">
        <v>0</v>
      </c>
      <c r="U8" s="66">
        <v>1</v>
      </c>
      <c r="V8" s="45">
        <v>1</v>
      </c>
      <c r="W8" s="148">
        <v>48</v>
      </c>
      <c r="X8" s="149">
        <v>42</v>
      </c>
      <c r="Y8" s="150">
        <v>0</v>
      </c>
      <c r="Z8" s="129">
        <v>1</v>
      </c>
      <c r="AA8" s="96">
        <v>40</v>
      </c>
      <c r="AB8" s="97">
        <v>44</v>
      </c>
      <c r="AC8" s="98">
        <v>1</v>
      </c>
    </row>
    <row r="9" spans="1:29" ht="14.25" customHeight="1" x14ac:dyDescent="0.2">
      <c r="A9" s="113" t="s">
        <v>145</v>
      </c>
      <c r="B9" s="4">
        <v>3999</v>
      </c>
      <c r="C9" s="15">
        <f t="shared" si="0"/>
        <v>8</v>
      </c>
      <c r="D9" s="33">
        <v>23</v>
      </c>
      <c r="E9" s="34">
        <v>26</v>
      </c>
      <c r="F9" s="35">
        <v>1</v>
      </c>
      <c r="G9" s="62">
        <v>40.002500625156287</v>
      </c>
      <c r="H9" s="36">
        <v>1</v>
      </c>
      <c r="I9" s="19">
        <v>100</v>
      </c>
      <c r="J9" s="37">
        <v>1</v>
      </c>
      <c r="K9" s="106">
        <v>11.002750687671918</v>
      </c>
      <c r="L9" s="38">
        <v>1</v>
      </c>
      <c r="M9" s="6">
        <v>57.51</v>
      </c>
      <c r="N9" s="72">
        <v>0</v>
      </c>
      <c r="O9" s="39">
        <v>10</v>
      </c>
      <c r="P9" s="40">
        <v>24</v>
      </c>
      <c r="Q9" s="41">
        <v>1</v>
      </c>
      <c r="R9" s="42">
        <v>3</v>
      </c>
      <c r="S9" s="43">
        <v>5</v>
      </c>
      <c r="T9" s="44">
        <v>1</v>
      </c>
      <c r="U9" s="66">
        <v>1</v>
      </c>
      <c r="V9" s="45">
        <v>1</v>
      </c>
      <c r="W9" s="148">
        <v>48</v>
      </c>
      <c r="X9" s="149">
        <v>0</v>
      </c>
      <c r="Y9" s="150">
        <v>0</v>
      </c>
      <c r="Z9" s="129">
        <v>0</v>
      </c>
      <c r="AA9" s="96">
        <v>40</v>
      </c>
      <c r="AB9" s="97">
        <v>28</v>
      </c>
      <c r="AC9" s="98">
        <v>0</v>
      </c>
    </row>
    <row r="10" spans="1:29" ht="14.25" customHeight="1" x14ac:dyDescent="0.2">
      <c r="A10" s="113" t="s">
        <v>144</v>
      </c>
      <c r="B10" s="4">
        <v>6559</v>
      </c>
      <c r="C10" s="5">
        <f t="shared" si="0"/>
        <v>4</v>
      </c>
      <c r="D10" s="33">
        <v>28</v>
      </c>
      <c r="E10" s="34">
        <v>25</v>
      </c>
      <c r="F10" s="35">
        <v>0</v>
      </c>
      <c r="G10" s="62">
        <v>17.624485439853636</v>
      </c>
      <c r="H10" s="36">
        <v>0</v>
      </c>
      <c r="I10" s="19">
        <v>73.599999999999994</v>
      </c>
      <c r="J10" s="37">
        <v>0</v>
      </c>
      <c r="K10" s="106">
        <v>4.0936118310718097</v>
      </c>
      <c r="L10" s="38">
        <v>0</v>
      </c>
      <c r="M10" s="6">
        <v>33.54</v>
      </c>
      <c r="N10" s="72">
        <v>0</v>
      </c>
      <c r="O10" s="39">
        <v>20</v>
      </c>
      <c r="P10" s="40">
        <v>21</v>
      </c>
      <c r="Q10" s="41">
        <v>1</v>
      </c>
      <c r="R10" s="42">
        <v>5</v>
      </c>
      <c r="S10" s="43">
        <v>2</v>
      </c>
      <c r="T10" s="44">
        <v>0</v>
      </c>
      <c r="U10" s="66">
        <v>1</v>
      </c>
      <c r="V10" s="45">
        <v>1</v>
      </c>
      <c r="W10" s="148">
        <v>48</v>
      </c>
      <c r="X10" s="149">
        <v>120</v>
      </c>
      <c r="Y10" s="150">
        <v>0</v>
      </c>
      <c r="Z10" s="129">
        <v>1</v>
      </c>
      <c r="AA10" s="96">
        <v>80</v>
      </c>
      <c r="AB10" s="97">
        <v>42</v>
      </c>
      <c r="AC10" s="98">
        <v>0</v>
      </c>
    </row>
    <row r="11" spans="1:29" ht="14.25" customHeight="1" x14ac:dyDescent="0.2">
      <c r="A11" s="113" t="s">
        <v>143</v>
      </c>
      <c r="B11" s="4">
        <v>11547</v>
      </c>
      <c r="C11" s="15">
        <f t="shared" si="0"/>
        <v>3</v>
      </c>
      <c r="D11" s="33">
        <v>40</v>
      </c>
      <c r="E11" s="34">
        <v>20</v>
      </c>
      <c r="F11" s="35">
        <v>0</v>
      </c>
      <c r="G11" s="62">
        <v>18.153286567939723</v>
      </c>
      <c r="H11" s="36">
        <v>0</v>
      </c>
      <c r="I11" s="19">
        <v>91.1</v>
      </c>
      <c r="J11" s="37">
        <v>1</v>
      </c>
      <c r="K11" s="106">
        <v>3.8971161340607949</v>
      </c>
      <c r="L11" s="38">
        <v>0</v>
      </c>
      <c r="M11" s="6">
        <v>24.6</v>
      </c>
      <c r="N11" s="72">
        <v>0</v>
      </c>
      <c r="O11" s="39">
        <v>28</v>
      </c>
      <c r="P11" s="40">
        <v>16</v>
      </c>
      <c r="Q11" s="41">
        <v>0</v>
      </c>
      <c r="R11" s="42">
        <v>10</v>
      </c>
      <c r="S11" s="43">
        <v>5</v>
      </c>
      <c r="T11" s="44">
        <v>0</v>
      </c>
      <c r="U11" s="66">
        <v>0</v>
      </c>
      <c r="V11" s="45">
        <v>1</v>
      </c>
      <c r="W11" s="148">
        <v>48</v>
      </c>
      <c r="X11" s="149">
        <v>144</v>
      </c>
      <c r="Y11" s="150">
        <v>1</v>
      </c>
      <c r="Z11" s="129">
        <v>0</v>
      </c>
      <c r="AA11" s="96">
        <v>150</v>
      </c>
      <c r="AB11" s="97">
        <v>19</v>
      </c>
      <c r="AC11" s="98">
        <v>0</v>
      </c>
    </row>
    <row r="12" spans="1:29" ht="14.25" customHeight="1" x14ac:dyDescent="0.2">
      <c r="A12" s="113" t="s">
        <v>142</v>
      </c>
      <c r="B12" s="4">
        <v>4057</v>
      </c>
      <c r="C12" s="5">
        <f t="shared" si="0"/>
        <v>3</v>
      </c>
      <c r="D12" s="33">
        <v>23</v>
      </c>
      <c r="E12" s="34">
        <v>20</v>
      </c>
      <c r="F12" s="35">
        <v>0</v>
      </c>
      <c r="G12" s="62">
        <v>18.665023416317474</v>
      </c>
      <c r="H12" s="36">
        <v>0</v>
      </c>
      <c r="I12" s="19">
        <v>100</v>
      </c>
      <c r="J12" s="37">
        <v>1</v>
      </c>
      <c r="K12" s="106">
        <v>4.4860734532906088</v>
      </c>
      <c r="L12" s="38">
        <v>0</v>
      </c>
      <c r="M12" s="6">
        <v>32.29</v>
      </c>
      <c r="N12" s="72">
        <v>0</v>
      </c>
      <c r="O12" s="39">
        <v>10</v>
      </c>
      <c r="P12" s="40">
        <v>5</v>
      </c>
      <c r="Q12" s="41">
        <v>0</v>
      </c>
      <c r="R12" s="42">
        <v>3</v>
      </c>
      <c r="S12" s="43">
        <v>1</v>
      </c>
      <c r="T12" s="44">
        <v>0</v>
      </c>
      <c r="U12" s="66">
        <v>1</v>
      </c>
      <c r="V12" s="45">
        <v>1</v>
      </c>
      <c r="W12" s="148">
        <v>48</v>
      </c>
      <c r="X12" s="149">
        <v>0</v>
      </c>
      <c r="Y12" s="150">
        <v>0</v>
      </c>
      <c r="Z12" s="129">
        <v>0</v>
      </c>
      <c r="AA12" s="96">
        <v>40</v>
      </c>
      <c r="AB12" s="97">
        <v>0</v>
      </c>
      <c r="AC12" s="98">
        <v>0</v>
      </c>
    </row>
    <row r="13" spans="1:29" ht="14.25" customHeight="1" x14ac:dyDescent="0.2">
      <c r="A13" s="113" t="s">
        <v>141</v>
      </c>
      <c r="B13" s="4">
        <v>352</v>
      </c>
      <c r="C13" s="10">
        <f>F13+H13+J13+L13+Q13+T13+U13+V13+Z13+AC13</f>
        <v>5</v>
      </c>
      <c r="D13" s="33">
        <v>4</v>
      </c>
      <c r="E13" s="34">
        <v>1</v>
      </c>
      <c r="F13" s="35">
        <v>0</v>
      </c>
      <c r="G13" s="62">
        <v>28.40909090909091</v>
      </c>
      <c r="H13" s="36">
        <v>0</v>
      </c>
      <c r="I13" s="19">
        <v>100</v>
      </c>
      <c r="J13" s="37">
        <v>1</v>
      </c>
      <c r="K13" s="106">
        <v>6.25</v>
      </c>
      <c r="L13" s="38">
        <v>0</v>
      </c>
      <c r="M13" s="6">
        <v>153.41</v>
      </c>
      <c r="N13" s="72" t="s">
        <v>264</v>
      </c>
      <c r="O13" s="39">
        <v>4</v>
      </c>
      <c r="P13" s="40">
        <v>12</v>
      </c>
      <c r="Q13" s="41">
        <v>1</v>
      </c>
      <c r="R13" s="42">
        <v>1</v>
      </c>
      <c r="S13" s="43">
        <v>1</v>
      </c>
      <c r="T13" s="44">
        <v>1</v>
      </c>
      <c r="U13" s="66">
        <v>1</v>
      </c>
      <c r="V13" s="45">
        <v>1</v>
      </c>
      <c r="W13" s="151"/>
      <c r="X13" s="152"/>
      <c r="Y13" s="153"/>
      <c r="Z13" s="129">
        <v>0</v>
      </c>
      <c r="AA13" s="96">
        <v>4</v>
      </c>
      <c r="AB13" s="97">
        <v>0</v>
      </c>
      <c r="AC13" s="98">
        <v>0</v>
      </c>
    </row>
    <row r="14" spans="1:29" ht="14.25" customHeight="1" x14ac:dyDescent="0.2">
      <c r="A14" s="113" t="s">
        <v>140</v>
      </c>
      <c r="B14" s="4">
        <v>1380</v>
      </c>
      <c r="C14" s="10">
        <f t="shared" si="0"/>
        <v>4</v>
      </c>
      <c r="D14" s="33">
        <v>15</v>
      </c>
      <c r="E14" s="34">
        <v>5</v>
      </c>
      <c r="F14" s="35">
        <v>0</v>
      </c>
      <c r="G14" s="62">
        <v>10.869565217391305</v>
      </c>
      <c r="H14" s="36">
        <v>0</v>
      </c>
      <c r="I14" s="19">
        <v>100</v>
      </c>
      <c r="J14" s="37">
        <v>1</v>
      </c>
      <c r="K14" s="106">
        <v>2.5362318840579712</v>
      </c>
      <c r="L14" s="38">
        <v>0</v>
      </c>
      <c r="M14" s="6">
        <v>36.229999999999997</v>
      </c>
      <c r="N14" s="72">
        <v>0</v>
      </c>
      <c r="O14" s="39">
        <v>9</v>
      </c>
      <c r="P14" s="40">
        <v>4</v>
      </c>
      <c r="Q14" s="41">
        <v>0</v>
      </c>
      <c r="R14" s="42">
        <v>2</v>
      </c>
      <c r="S14" s="43">
        <v>2</v>
      </c>
      <c r="T14" s="44">
        <v>1</v>
      </c>
      <c r="U14" s="66">
        <v>1</v>
      </c>
      <c r="V14" s="45">
        <v>1</v>
      </c>
      <c r="W14" s="151"/>
      <c r="X14" s="152"/>
      <c r="Y14" s="153"/>
      <c r="Z14" s="129">
        <v>0</v>
      </c>
      <c r="AA14" s="96">
        <v>20</v>
      </c>
      <c r="AB14" s="97">
        <v>0</v>
      </c>
      <c r="AC14" s="98">
        <v>0</v>
      </c>
    </row>
    <row r="15" spans="1:29" ht="14.25" customHeight="1" x14ac:dyDescent="0.2">
      <c r="A15" s="113" t="s">
        <v>139</v>
      </c>
      <c r="B15" s="4">
        <v>442</v>
      </c>
      <c r="C15" s="10">
        <f>F15+H15+J15+L15+Q15+T15+U15+V15+Z15+AC15</f>
        <v>6</v>
      </c>
      <c r="D15" s="33">
        <v>4</v>
      </c>
      <c r="E15" s="34">
        <v>6</v>
      </c>
      <c r="F15" s="35">
        <v>1</v>
      </c>
      <c r="G15" s="62">
        <v>29.966063348416288</v>
      </c>
      <c r="H15" s="36">
        <v>0</v>
      </c>
      <c r="I15" s="19">
        <v>100</v>
      </c>
      <c r="J15" s="37">
        <v>1</v>
      </c>
      <c r="K15" s="106">
        <v>6.6742081447963804</v>
      </c>
      <c r="L15" s="38">
        <v>0</v>
      </c>
      <c r="M15" s="6">
        <v>171.95</v>
      </c>
      <c r="N15" s="72" t="s">
        <v>264</v>
      </c>
      <c r="O15" s="39">
        <v>4</v>
      </c>
      <c r="P15" s="40">
        <v>12</v>
      </c>
      <c r="Q15" s="41">
        <v>1</v>
      </c>
      <c r="R15" s="42">
        <v>1</v>
      </c>
      <c r="S15" s="43">
        <v>2</v>
      </c>
      <c r="T15" s="44">
        <v>1</v>
      </c>
      <c r="U15" s="66">
        <v>1</v>
      </c>
      <c r="V15" s="45">
        <v>1</v>
      </c>
      <c r="W15" s="151"/>
      <c r="X15" s="152"/>
      <c r="Y15" s="153"/>
      <c r="Z15" s="129">
        <v>0</v>
      </c>
      <c r="AA15" s="96">
        <v>4</v>
      </c>
      <c r="AB15" s="97">
        <v>0</v>
      </c>
      <c r="AC15" s="98">
        <v>0</v>
      </c>
    </row>
    <row r="16" spans="1:29" ht="14.25" customHeight="1" x14ac:dyDescent="0.2">
      <c r="A16" s="113" t="s">
        <v>138</v>
      </c>
      <c r="B16" s="4">
        <v>113</v>
      </c>
      <c r="C16" s="10">
        <f>F16+H16+J16+L16+Q16+T16+U16+V16+Z16+AC16</f>
        <v>4</v>
      </c>
      <c r="D16" s="33">
        <v>4</v>
      </c>
      <c r="E16" s="34">
        <v>1</v>
      </c>
      <c r="F16" s="35">
        <v>0</v>
      </c>
      <c r="G16" s="62">
        <v>17.699115044247787</v>
      </c>
      <c r="H16" s="36">
        <v>0</v>
      </c>
      <c r="I16" s="19">
        <v>100</v>
      </c>
      <c r="J16" s="37">
        <v>1</v>
      </c>
      <c r="K16" s="106">
        <v>3.9823008849557522</v>
      </c>
      <c r="L16" s="38">
        <v>0</v>
      </c>
      <c r="M16" s="6">
        <v>530.97</v>
      </c>
      <c r="N16" s="72" t="s">
        <v>264</v>
      </c>
      <c r="O16" s="39">
        <v>4</v>
      </c>
      <c r="P16" s="40">
        <v>12</v>
      </c>
      <c r="Q16" s="41">
        <v>1</v>
      </c>
      <c r="R16" s="42">
        <v>1</v>
      </c>
      <c r="S16" s="43">
        <v>1</v>
      </c>
      <c r="T16" s="44">
        <v>1</v>
      </c>
      <c r="U16" s="66">
        <v>1</v>
      </c>
      <c r="V16" s="45">
        <v>0</v>
      </c>
      <c r="W16" s="151"/>
      <c r="X16" s="152"/>
      <c r="Y16" s="153"/>
      <c r="Z16" s="129">
        <v>0</v>
      </c>
      <c r="AA16" s="96">
        <v>4</v>
      </c>
      <c r="AB16" s="97">
        <v>0</v>
      </c>
      <c r="AC16" s="98">
        <v>0</v>
      </c>
    </row>
    <row r="17" spans="1:29" ht="14.25" customHeight="1" x14ac:dyDescent="0.2">
      <c r="A17" s="113" t="s">
        <v>137</v>
      </c>
      <c r="B17" s="4">
        <v>1684</v>
      </c>
      <c r="C17" s="10">
        <f t="shared" si="0"/>
        <v>4</v>
      </c>
      <c r="D17" s="33">
        <v>15</v>
      </c>
      <c r="E17" s="34">
        <v>4</v>
      </c>
      <c r="F17" s="35">
        <v>0</v>
      </c>
      <c r="G17" s="62">
        <v>21.816508313539192</v>
      </c>
      <c r="H17" s="36">
        <v>0</v>
      </c>
      <c r="I17" s="19">
        <v>100</v>
      </c>
      <c r="J17" s="37">
        <v>1</v>
      </c>
      <c r="K17" s="106">
        <v>6.2945368171021379</v>
      </c>
      <c r="L17" s="38">
        <v>0</v>
      </c>
      <c r="M17" s="6">
        <v>59.38</v>
      </c>
      <c r="N17" s="72">
        <v>0</v>
      </c>
      <c r="O17" s="39">
        <v>9</v>
      </c>
      <c r="P17" s="40">
        <v>17</v>
      </c>
      <c r="Q17" s="41">
        <v>1</v>
      </c>
      <c r="R17" s="42">
        <v>2</v>
      </c>
      <c r="S17" s="43">
        <v>1</v>
      </c>
      <c r="T17" s="44">
        <v>0</v>
      </c>
      <c r="U17" s="66">
        <v>1</v>
      </c>
      <c r="V17" s="45">
        <v>1</v>
      </c>
      <c r="W17" s="151"/>
      <c r="X17" s="152"/>
      <c r="Y17" s="153"/>
      <c r="Z17" s="129">
        <v>0</v>
      </c>
      <c r="AA17" s="96">
        <v>20</v>
      </c>
      <c r="AB17" s="97">
        <v>0</v>
      </c>
      <c r="AC17" s="98">
        <v>0</v>
      </c>
    </row>
    <row r="18" spans="1:29" ht="14.25" customHeight="1" x14ac:dyDescent="0.2">
      <c r="A18" s="113" t="s">
        <v>136</v>
      </c>
      <c r="B18" s="4">
        <v>644</v>
      </c>
      <c r="C18" s="10">
        <f t="shared" ref="C18:C23" si="1">F18+H18+J18+L18+Q18+T18+U18+V18+Z18+AC18</f>
        <v>2</v>
      </c>
      <c r="D18" s="33">
        <v>5</v>
      </c>
      <c r="E18" s="34">
        <v>2</v>
      </c>
      <c r="F18" s="35">
        <v>0</v>
      </c>
      <c r="G18" s="62">
        <v>0</v>
      </c>
      <c r="H18" s="36">
        <v>0</v>
      </c>
      <c r="I18" s="19">
        <v>100</v>
      </c>
      <c r="J18" s="37">
        <v>1</v>
      </c>
      <c r="K18" s="106">
        <v>0</v>
      </c>
      <c r="L18" s="38">
        <v>0</v>
      </c>
      <c r="M18" s="6">
        <v>31.06</v>
      </c>
      <c r="N18" s="72" t="s">
        <v>264</v>
      </c>
      <c r="O18" s="39">
        <v>6</v>
      </c>
      <c r="P18" s="40">
        <v>2</v>
      </c>
      <c r="Q18" s="41">
        <v>0</v>
      </c>
      <c r="R18" s="42">
        <v>2</v>
      </c>
      <c r="S18" s="43">
        <v>1</v>
      </c>
      <c r="T18" s="44">
        <v>0</v>
      </c>
      <c r="U18" s="66">
        <v>1</v>
      </c>
      <c r="V18" s="45">
        <v>0</v>
      </c>
      <c r="W18" s="151"/>
      <c r="X18" s="152"/>
      <c r="Y18" s="153"/>
      <c r="Z18" s="129">
        <v>0</v>
      </c>
      <c r="AA18" s="96">
        <v>6</v>
      </c>
      <c r="AB18" s="97">
        <v>0</v>
      </c>
      <c r="AC18" s="98">
        <v>0</v>
      </c>
    </row>
    <row r="19" spans="1:29" ht="14.25" customHeight="1" x14ac:dyDescent="0.2">
      <c r="A19" s="113" t="s">
        <v>135</v>
      </c>
      <c r="B19" s="4">
        <v>548</v>
      </c>
      <c r="C19" s="10">
        <f t="shared" si="1"/>
        <v>8</v>
      </c>
      <c r="D19" s="33">
        <v>5</v>
      </c>
      <c r="E19" s="34">
        <v>10</v>
      </c>
      <c r="F19" s="35">
        <v>1</v>
      </c>
      <c r="G19" s="62">
        <v>36.496350364963504</v>
      </c>
      <c r="H19" s="36">
        <v>1</v>
      </c>
      <c r="I19" s="19">
        <v>97.7</v>
      </c>
      <c r="J19" s="37">
        <v>1</v>
      </c>
      <c r="K19" s="106">
        <v>8.3029197080291972</v>
      </c>
      <c r="L19" s="38">
        <v>1</v>
      </c>
      <c r="M19" s="6">
        <v>149.63999999999999</v>
      </c>
      <c r="N19" s="72" t="s">
        <v>264</v>
      </c>
      <c r="O19" s="39">
        <v>6</v>
      </c>
      <c r="P19" s="40">
        <v>4</v>
      </c>
      <c r="Q19" s="41">
        <v>0</v>
      </c>
      <c r="R19" s="42">
        <v>2</v>
      </c>
      <c r="S19" s="43">
        <v>2</v>
      </c>
      <c r="T19" s="44">
        <v>1</v>
      </c>
      <c r="U19" s="66">
        <v>1</v>
      </c>
      <c r="V19" s="45">
        <v>1</v>
      </c>
      <c r="W19" s="151"/>
      <c r="X19" s="152"/>
      <c r="Y19" s="153"/>
      <c r="Z19" s="129">
        <v>1</v>
      </c>
      <c r="AA19" s="96">
        <v>6</v>
      </c>
      <c r="AB19" s="97">
        <v>0</v>
      </c>
      <c r="AC19" s="98">
        <v>0</v>
      </c>
    </row>
    <row r="20" spans="1:29" ht="14.25" customHeight="1" x14ac:dyDescent="0.2">
      <c r="A20" s="113" t="s">
        <v>134</v>
      </c>
      <c r="B20" s="4">
        <v>728</v>
      </c>
      <c r="C20" s="10">
        <f t="shared" si="1"/>
        <v>4</v>
      </c>
      <c r="D20" s="33">
        <v>5</v>
      </c>
      <c r="E20" s="34">
        <v>4</v>
      </c>
      <c r="F20" s="35">
        <v>0</v>
      </c>
      <c r="G20" s="62">
        <v>9.6098901098901095</v>
      </c>
      <c r="H20" s="36">
        <v>0</v>
      </c>
      <c r="I20" s="19">
        <v>100</v>
      </c>
      <c r="J20" s="37">
        <v>1</v>
      </c>
      <c r="K20" s="106">
        <v>4.6703296703296706</v>
      </c>
      <c r="L20" s="38">
        <v>0</v>
      </c>
      <c r="M20" s="6">
        <v>105.77</v>
      </c>
      <c r="N20" s="72" t="s">
        <v>264</v>
      </c>
      <c r="O20" s="39">
        <v>6</v>
      </c>
      <c r="P20" s="40">
        <v>10</v>
      </c>
      <c r="Q20" s="41">
        <v>1</v>
      </c>
      <c r="R20" s="42">
        <v>2</v>
      </c>
      <c r="S20" s="43">
        <v>1</v>
      </c>
      <c r="T20" s="44">
        <v>0</v>
      </c>
      <c r="U20" s="66">
        <v>1</v>
      </c>
      <c r="V20" s="45">
        <v>1</v>
      </c>
      <c r="W20" s="151"/>
      <c r="X20" s="152"/>
      <c r="Y20" s="153"/>
      <c r="Z20" s="129">
        <v>0</v>
      </c>
      <c r="AA20" s="96">
        <v>6</v>
      </c>
      <c r="AB20" s="97">
        <v>0</v>
      </c>
      <c r="AC20" s="98">
        <v>0</v>
      </c>
    </row>
    <row r="21" spans="1:29" ht="14.25" customHeight="1" x14ac:dyDescent="0.2">
      <c r="A21" s="113" t="s">
        <v>133</v>
      </c>
      <c r="B21" s="4">
        <v>259</v>
      </c>
      <c r="C21" s="10">
        <f t="shared" si="1"/>
        <v>5</v>
      </c>
      <c r="D21" s="33">
        <v>4</v>
      </c>
      <c r="E21" s="34">
        <v>1</v>
      </c>
      <c r="F21" s="35">
        <v>0</v>
      </c>
      <c r="G21" s="62">
        <v>0</v>
      </c>
      <c r="H21" s="36">
        <v>0</v>
      </c>
      <c r="I21" s="19">
        <v>100</v>
      </c>
      <c r="J21" s="37">
        <v>1</v>
      </c>
      <c r="K21" s="106">
        <v>0</v>
      </c>
      <c r="L21" s="38">
        <v>0</v>
      </c>
      <c r="M21" s="6">
        <v>231.66</v>
      </c>
      <c r="N21" s="72" t="s">
        <v>264</v>
      </c>
      <c r="O21" s="39">
        <v>4</v>
      </c>
      <c r="P21" s="40">
        <v>6</v>
      </c>
      <c r="Q21" s="41">
        <v>1</v>
      </c>
      <c r="R21" s="42">
        <v>1</v>
      </c>
      <c r="S21" s="43">
        <v>1</v>
      </c>
      <c r="T21" s="44">
        <v>1</v>
      </c>
      <c r="U21" s="66">
        <v>1</v>
      </c>
      <c r="V21" s="45">
        <v>1</v>
      </c>
      <c r="W21" s="151"/>
      <c r="X21" s="152"/>
      <c r="Y21" s="153"/>
      <c r="Z21" s="129">
        <v>0</v>
      </c>
      <c r="AA21" s="96">
        <v>4</v>
      </c>
      <c r="AB21" s="97">
        <v>0</v>
      </c>
      <c r="AC21" s="98">
        <v>0</v>
      </c>
    </row>
    <row r="22" spans="1:29" ht="14.25" customHeight="1" x14ac:dyDescent="0.2">
      <c r="A22" s="113" t="s">
        <v>132</v>
      </c>
      <c r="B22" s="4">
        <v>837</v>
      </c>
      <c r="C22" s="10">
        <f t="shared" si="1"/>
        <v>3</v>
      </c>
      <c r="D22" s="33">
        <v>5</v>
      </c>
      <c r="E22" s="34">
        <v>3</v>
      </c>
      <c r="F22" s="35">
        <v>0</v>
      </c>
      <c r="G22" s="62">
        <v>17.921146953405017</v>
      </c>
      <c r="H22" s="36">
        <v>0</v>
      </c>
      <c r="I22" s="19">
        <v>100</v>
      </c>
      <c r="J22" s="37">
        <v>1</v>
      </c>
      <c r="K22" s="106">
        <v>4.6594982078853047</v>
      </c>
      <c r="L22" s="38">
        <v>0</v>
      </c>
      <c r="M22" s="6">
        <v>59.74</v>
      </c>
      <c r="N22" s="72" t="s">
        <v>264</v>
      </c>
      <c r="O22" s="39">
        <v>6</v>
      </c>
      <c r="P22" s="40">
        <v>1</v>
      </c>
      <c r="Q22" s="41">
        <v>0</v>
      </c>
      <c r="R22" s="42">
        <v>2</v>
      </c>
      <c r="S22" s="43">
        <v>1</v>
      </c>
      <c r="T22" s="44">
        <v>0</v>
      </c>
      <c r="U22" s="66">
        <v>1</v>
      </c>
      <c r="V22" s="45">
        <v>1</v>
      </c>
      <c r="W22" s="151"/>
      <c r="X22" s="152"/>
      <c r="Y22" s="153"/>
      <c r="Z22" s="129">
        <v>0</v>
      </c>
      <c r="AA22" s="96">
        <v>6</v>
      </c>
      <c r="AB22" s="97">
        <v>0</v>
      </c>
      <c r="AC22" s="98">
        <v>0</v>
      </c>
    </row>
    <row r="23" spans="1:29" ht="14.25" customHeight="1" x14ac:dyDescent="0.2">
      <c r="A23" s="113" t="s">
        <v>131</v>
      </c>
      <c r="B23" s="4">
        <v>805</v>
      </c>
      <c r="C23" s="10">
        <f t="shared" si="1"/>
        <v>4</v>
      </c>
      <c r="D23" s="33">
        <v>5</v>
      </c>
      <c r="E23" s="34">
        <v>6</v>
      </c>
      <c r="F23" s="35">
        <v>1</v>
      </c>
      <c r="G23" s="62">
        <v>20.08944099378882</v>
      </c>
      <c r="H23" s="36">
        <v>0</v>
      </c>
      <c r="I23" s="19">
        <v>100</v>
      </c>
      <c r="J23" s="37">
        <v>1</v>
      </c>
      <c r="K23" s="106">
        <v>17.763975155279503</v>
      </c>
      <c r="L23" s="38">
        <v>1</v>
      </c>
      <c r="M23" s="6">
        <v>64.599999999999994</v>
      </c>
      <c r="N23" s="72" t="s">
        <v>264</v>
      </c>
      <c r="O23" s="39">
        <v>6</v>
      </c>
      <c r="P23" s="40">
        <v>4</v>
      </c>
      <c r="Q23" s="41">
        <v>0</v>
      </c>
      <c r="R23" s="42">
        <v>2</v>
      </c>
      <c r="S23" s="43">
        <v>1</v>
      </c>
      <c r="T23" s="44">
        <v>0</v>
      </c>
      <c r="U23" s="66">
        <v>0</v>
      </c>
      <c r="V23" s="45">
        <v>1</v>
      </c>
      <c r="W23" s="151"/>
      <c r="X23" s="152"/>
      <c r="Y23" s="153"/>
      <c r="Z23" s="129">
        <v>0</v>
      </c>
      <c r="AA23" s="96">
        <v>6</v>
      </c>
      <c r="AB23" s="97">
        <v>5</v>
      </c>
      <c r="AC23" s="98">
        <v>0</v>
      </c>
    </row>
    <row r="24" spans="1:29" ht="14.25" customHeight="1" x14ac:dyDescent="0.2">
      <c r="A24" s="113" t="s">
        <v>130</v>
      </c>
      <c r="B24" s="4">
        <v>2235</v>
      </c>
      <c r="C24" s="10">
        <f t="shared" si="0"/>
        <v>4</v>
      </c>
      <c r="D24" s="33">
        <v>15</v>
      </c>
      <c r="E24" s="34">
        <v>2</v>
      </c>
      <c r="F24" s="35">
        <v>0</v>
      </c>
      <c r="G24" s="62">
        <v>5.8165548098434003</v>
      </c>
      <c r="H24" s="36">
        <v>0</v>
      </c>
      <c r="I24" s="19">
        <v>100</v>
      </c>
      <c r="J24" s="37">
        <v>1</v>
      </c>
      <c r="K24" s="106">
        <v>1.3646532438478747</v>
      </c>
      <c r="L24" s="38">
        <v>0</v>
      </c>
      <c r="M24" s="6">
        <v>25.06</v>
      </c>
      <c r="N24" s="72">
        <v>0</v>
      </c>
      <c r="O24" s="39">
        <v>9</v>
      </c>
      <c r="P24" s="40">
        <v>10</v>
      </c>
      <c r="Q24" s="41">
        <v>1</v>
      </c>
      <c r="R24" s="42">
        <v>2</v>
      </c>
      <c r="S24" s="43">
        <v>1</v>
      </c>
      <c r="T24" s="44">
        <v>0</v>
      </c>
      <c r="U24" s="66">
        <v>1</v>
      </c>
      <c r="V24" s="45">
        <v>1</v>
      </c>
      <c r="W24" s="151"/>
      <c r="X24" s="152"/>
      <c r="Y24" s="153"/>
      <c r="Z24" s="129">
        <v>0</v>
      </c>
      <c r="AA24" s="96">
        <v>20</v>
      </c>
      <c r="AB24" s="97">
        <v>0</v>
      </c>
      <c r="AC24" s="98">
        <v>0</v>
      </c>
    </row>
    <row r="25" spans="1:29" ht="14.25" customHeight="1" x14ac:dyDescent="0.2">
      <c r="A25" s="113" t="s">
        <v>129</v>
      </c>
      <c r="B25" s="4">
        <v>318</v>
      </c>
      <c r="C25" s="10">
        <f t="shared" ref="C25:C33" si="2">F25+H25+J25+L25+Q25+T25+U25+V25+Z25+AC25</f>
        <v>6</v>
      </c>
      <c r="D25" s="33">
        <v>4</v>
      </c>
      <c r="E25" s="34">
        <v>4</v>
      </c>
      <c r="F25" s="35">
        <v>1</v>
      </c>
      <c r="G25" s="62">
        <v>9.433962264150944</v>
      </c>
      <c r="H25" s="36">
        <v>0</v>
      </c>
      <c r="I25" s="19">
        <v>100</v>
      </c>
      <c r="J25" s="37">
        <v>1</v>
      </c>
      <c r="K25" s="106">
        <v>2.2012578616352201</v>
      </c>
      <c r="L25" s="38">
        <v>0</v>
      </c>
      <c r="M25" s="6">
        <v>94.34</v>
      </c>
      <c r="N25" s="72" t="s">
        <v>264</v>
      </c>
      <c r="O25" s="39">
        <v>4</v>
      </c>
      <c r="P25" s="40">
        <v>4</v>
      </c>
      <c r="Q25" s="41">
        <v>1</v>
      </c>
      <c r="R25" s="42">
        <v>1</v>
      </c>
      <c r="S25" s="43">
        <v>1</v>
      </c>
      <c r="T25" s="44">
        <v>1</v>
      </c>
      <c r="U25" s="66">
        <v>1</v>
      </c>
      <c r="V25" s="45">
        <v>1</v>
      </c>
      <c r="W25" s="151"/>
      <c r="X25" s="152"/>
      <c r="Y25" s="153"/>
      <c r="Z25" s="129">
        <v>0</v>
      </c>
      <c r="AA25" s="96">
        <v>4</v>
      </c>
      <c r="AB25" s="97">
        <v>0</v>
      </c>
      <c r="AC25" s="98">
        <v>0</v>
      </c>
    </row>
    <row r="26" spans="1:29" ht="14.25" customHeight="1" x14ac:dyDescent="0.2">
      <c r="A26" s="113" t="s">
        <v>128</v>
      </c>
      <c r="B26" s="4">
        <v>302</v>
      </c>
      <c r="C26" s="10">
        <f t="shared" si="2"/>
        <v>6</v>
      </c>
      <c r="D26" s="33">
        <v>4</v>
      </c>
      <c r="E26" s="34">
        <v>3</v>
      </c>
      <c r="F26" s="35">
        <v>0</v>
      </c>
      <c r="G26" s="62">
        <v>33.11258278145695</v>
      </c>
      <c r="H26" s="36">
        <v>1</v>
      </c>
      <c r="I26" s="19">
        <v>100</v>
      </c>
      <c r="J26" s="37">
        <v>1</v>
      </c>
      <c r="K26" s="106">
        <v>7.7814569536423832</v>
      </c>
      <c r="L26" s="38">
        <v>1</v>
      </c>
      <c r="M26" s="6">
        <v>168.87</v>
      </c>
      <c r="N26" s="72" t="s">
        <v>264</v>
      </c>
      <c r="O26" s="39">
        <v>4</v>
      </c>
      <c r="P26" s="40">
        <v>1</v>
      </c>
      <c r="Q26" s="41">
        <v>0</v>
      </c>
      <c r="R26" s="42">
        <v>1</v>
      </c>
      <c r="S26" s="43">
        <v>1</v>
      </c>
      <c r="T26" s="44">
        <v>1</v>
      </c>
      <c r="U26" s="66">
        <v>1</v>
      </c>
      <c r="V26" s="45">
        <v>1</v>
      </c>
      <c r="W26" s="151"/>
      <c r="X26" s="152"/>
      <c r="Y26" s="153"/>
      <c r="Z26" s="129">
        <v>0</v>
      </c>
      <c r="AA26" s="96">
        <v>4</v>
      </c>
      <c r="AB26" s="97">
        <v>0</v>
      </c>
      <c r="AC26" s="98">
        <v>0</v>
      </c>
    </row>
    <row r="27" spans="1:29" ht="14.25" customHeight="1" x14ac:dyDescent="0.2">
      <c r="A27" s="113" t="s">
        <v>127</v>
      </c>
      <c r="B27" s="4">
        <v>804</v>
      </c>
      <c r="C27" s="10">
        <f t="shared" si="2"/>
        <v>6</v>
      </c>
      <c r="D27" s="33">
        <v>5</v>
      </c>
      <c r="E27" s="34">
        <v>2</v>
      </c>
      <c r="F27" s="35">
        <v>0</v>
      </c>
      <c r="G27" s="62">
        <v>39.792288557213929</v>
      </c>
      <c r="H27" s="36">
        <v>1</v>
      </c>
      <c r="I27" s="19">
        <v>100</v>
      </c>
      <c r="J27" s="37">
        <v>1</v>
      </c>
      <c r="K27" s="106">
        <v>9.8258706467661696</v>
      </c>
      <c r="L27" s="38">
        <v>1</v>
      </c>
      <c r="M27" s="6">
        <v>124.38</v>
      </c>
      <c r="N27" s="72" t="s">
        <v>264</v>
      </c>
      <c r="O27" s="39">
        <v>6</v>
      </c>
      <c r="P27" s="40">
        <v>11</v>
      </c>
      <c r="Q27" s="41">
        <v>1</v>
      </c>
      <c r="R27" s="42">
        <v>2</v>
      </c>
      <c r="S27" s="43">
        <v>1</v>
      </c>
      <c r="T27" s="44">
        <v>0</v>
      </c>
      <c r="U27" s="66">
        <v>1</v>
      </c>
      <c r="V27" s="45">
        <v>1</v>
      </c>
      <c r="W27" s="151"/>
      <c r="X27" s="152"/>
      <c r="Y27" s="153"/>
      <c r="Z27" s="129">
        <v>0</v>
      </c>
      <c r="AA27" s="96">
        <v>6</v>
      </c>
      <c r="AB27" s="97">
        <v>0</v>
      </c>
      <c r="AC27" s="98">
        <v>0</v>
      </c>
    </row>
    <row r="28" spans="1:29" ht="14.25" customHeight="1" x14ac:dyDescent="0.2">
      <c r="A28" s="113" t="s">
        <v>126</v>
      </c>
      <c r="B28" s="4">
        <v>318</v>
      </c>
      <c r="C28" s="10">
        <f t="shared" si="2"/>
        <v>5</v>
      </c>
      <c r="D28" s="33">
        <v>4</v>
      </c>
      <c r="E28" s="34">
        <v>1</v>
      </c>
      <c r="F28" s="35">
        <v>0</v>
      </c>
      <c r="G28" s="62">
        <v>0</v>
      </c>
      <c r="H28" s="36">
        <v>0</v>
      </c>
      <c r="I28" s="19">
        <v>100</v>
      </c>
      <c r="J28" s="37">
        <v>1</v>
      </c>
      <c r="K28" s="106">
        <v>0</v>
      </c>
      <c r="L28" s="38">
        <v>0</v>
      </c>
      <c r="M28" s="6">
        <v>94.34</v>
      </c>
      <c r="N28" s="72" t="s">
        <v>264</v>
      </c>
      <c r="O28" s="39">
        <v>4</v>
      </c>
      <c r="P28" s="40">
        <v>8</v>
      </c>
      <c r="Q28" s="41">
        <v>1</v>
      </c>
      <c r="R28" s="42">
        <v>1</v>
      </c>
      <c r="S28" s="43">
        <v>1</v>
      </c>
      <c r="T28" s="44">
        <v>1</v>
      </c>
      <c r="U28" s="66">
        <v>1</v>
      </c>
      <c r="V28" s="45">
        <v>1</v>
      </c>
      <c r="W28" s="151"/>
      <c r="X28" s="152"/>
      <c r="Y28" s="153"/>
      <c r="Z28" s="129">
        <v>0</v>
      </c>
      <c r="AA28" s="96">
        <v>4</v>
      </c>
      <c r="AB28" s="97">
        <v>0</v>
      </c>
      <c r="AC28" s="98">
        <v>0</v>
      </c>
    </row>
    <row r="29" spans="1:29" ht="14.25" customHeight="1" x14ac:dyDescent="0.2">
      <c r="A29" s="113" t="s">
        <v>125</v>
      </c>
      <c r="B29" s="4">
        <v>591</v>
      </c>
      <c r="C29" s="10">
        <f t="shared" si="2"/>
        <v>4</v>
      </c>
      <c r="D29" s="33">
        <v>5</v>
      </c>
      <c r="E29" s="34">
        <v>2</v>
      </c>
      <c r="F29" s="35">
        <v>0</v>
      </c>
      <c r="G29" s="62">
        <v>8.4602368866328259</v>
      </c>
      <c r="H29" s="36">
        <v>0</v>
      </c>
      <c r="I29" s="19">
        <v>100</v>
      </c>
      <c r="J29" s="37">
        <v>1</v>
      </c>
      <c r="K29" s="106">
        <v>1.8612521150592216</v>
      </c>
      <c r="L29" s="38">
        <v>0</v>
      </c>
      <c r="M29" s="6">
        <v>98.14</v>
      </c>
      <c r="N29" s="72" t="s">
        <v>264</v>
      </c>
      <c r="O29" s="39">
        <v>6</v>
      </c>
      <c r="P29" s="40">
        <v>25</v>
      </c>
      <c r="Q29" s="41">
        <v>1</v>
      </c>
      <c r="R29" s="42">
        <v>2</v>
      </c>
      <c r="S29" s="43">
        <v>1</v>
      </c>
      <c r="T29" s="44">
        <v>0</v>
      </c>
      <c r="U29" s="66">
        <v>1</v>
      </c>
      <c r="V29" s="45">
        <v>1</v>
      </c>
      <c r="W29" s="151"/>
      <c r="X29" s="152"/>
      <c r="Y29" s="153"/>
      <c r="Z29" s="129">
        <v>0</v>
      </c>
      <c r="AA29" s="96">
        <v>6</v>
      </c>
      <c r="AB29" s="97">
        <v>5</v>
      </c>
      <c r="AC29" s="98">
        <v>0</v>
      </c>
    </row>
    <row r="30" spans="1:29" ht="14.25" customHeight="1" x14ac:dyDescent="0.2">
      <c r="A30" s="113" t="s">
        <v>124</v>
      </c>
      <c r="B30" s="4">
        <v>442</v>
      </c>
      <c r="C30" s="10">
        <f t="shared" si="2"/>
        <v>3</v>
      </c>
      <c r="D30" s="33">
        <v>4</v>
      </c>
      <c r="E30" s="34">
        <v>3</v>
      </c>
      <c r="F30" s="35">
        <v>0</v>
      </c>
      <c r="G30" s="62">
        <v>0</v>
      </c>
      <c r="H30" s="36">
        <v>0</v>
      </c>
      <c r="I30" s="19">
        <v>100</v>
      </c>
      <c r="J30" s="37">
        <v>1</v>
      </c>
      <c r="K30" s="106">
        <v>0</v>
      </c>
      <c r="L30" s="38">
        <v>0</v>
      </c>
      <c r="M30" s="6">
        <v>67.87</v>
      </c>
      <c r="N30" s="72" t="s">
        <v>264</v>
      </c>
      <c r="O30" s="39">
        <v>4</v>
      </c>
      <c r="P30" s="40">
        <v>5</v>
      </c>
      <c r="Q30" s="41">
        <v>1</v>
      </c>
      <c r="R30" s="42">
        <v>1</v>
      </c>
      <c r="S30" s="43">
        <v>0</v>
      </c>
      <c r="T30" s="44">
        <v>0</v>
      </c>
      <c r="U30" s="66">
        <v>1</v>
      </c>
      <c r="V30" s="45">
        <v>0</v>
      </c>
      <c r="W30" s="151"/>
      <c r="X30" s="152"/>
      <c r="Y30" s="153"/>
      <c r="Z30" s="129">
        <v>0</v>
      </c>
      <c r="AA30" s="96">
        <v>4</v>
      </c>
      <c r="AB30" s="97">
        <v>0</v>
      </c>
      <c r="AC30" s="98">
        <v>0</v>
      </c>
    </row>
    <row r="31" spans="1:29" ht="14.25" customHeight="1" x14ac:dyDescent="0.2">
      <c r="A31" s="113" t="s">
        <v>123</v>
      </c>
      <c r="B31" s="4">
        <v>437</v>
      </c>
      <c r="C31" s="10">
        <f t="shared" si="2"/>
        <v>4</v>
      </c>
      <c r="D31" s="33">
        <v>4</v>
      </c>
      <c r="E31" s="34">
        <v>2</v>
      </c>
      <c r="F31" s="35">
        <v>0</v>
      </c>
      <c r="G31" s="62">
        <v>0</v>
      </c>
      <c r="H31" s="36">
        <v>0</v>
      </c>
      <c r="I31" s="19">
        <v>100</v>
      </c>
      <c r="J31" s="37">
        <v>1</v>
      </c>
      <c r="K31" s="106">
        <v>0</v>
      </c>
      <c r="L31" s="38">
        <v>0</v>
      </c>
      <c r="M31" s="6">
        <v>57.21</v>
      </c>
      <c r="N31" s="72" t="s">
        <v>264</v>
      </c>
      <c r="O31" s="39">
        <v>4</v>
      </c>
      <c r="P31" s="40">
        <v>5</v>
      </c>
      <c r="Q31" s="41">
        <v>1</v>
      </c>
      <c r="R31" s="42">
        <v>1</v>
      </c>
      <c r="S31" s="43">
        <v>0</v>
      </c>
      <c r="T31" s="44">
        <v>0</v>
      </c>
      <c r="U31" s="66">
        <v>1</v>
      </c>
      <c r="V31" s="45">
        <v>1</v>
      </c>
      <c r="W31" s="151"/>
      <c r="X31" s="152"/>
      <c r="Y31" s="153"/>
      <c r="Z31" s="129">
        <v>0</v>
      </c>
      <c r="AA31" s="96">
        <v>4</v>
      </c>
      <c r="AB31" s="97">
        <v>0</v>
      </c>
      <c r="AC31" s="98">
        <v>0</v>
      </c>
    </row>
    <row r="32" spans="1:29" ht="14.25" customHeight="1" x14ac:dyDescent="0.2">
      <c r="A32" s="113" t="s">
        <v>122</v>
      </c>
      <c r="B32" s="4">
        <v>730</v>
      </c>
      <c r="C32" s="10">
        <f t="shared" si="2"/>
        <v>3</v>
      </c>
      <c r="D32" s="33">
        <v>5</v>
      </c>
      <c r="E32" s="34">
        <v>2</v>
      </c>
      <c r="F32" s="35">
        <v>0</v>
      </c>
      <c r="G32" s="62">
        <v>10.95890410958904</v>
      </c>
      <c r="H32" s="36">
        <v>0</v>
      </c>
      <c r="I32" s="19">
        <v>100</v>
      </c>
      <c r="J32" s="37">
        <v>1</v>
      </c>
      <c r="K32" s="106">
        <v>2.2602739726027399</v>
      </c>
      <c r="L32" s="38">
        <v>0</v>
      </c>
      <c r="M32" s="6">
        <v>24.66</v>
      </c>
      <c r="N32" s="72" t="s">
        <v>264</v>
      </c>
      <c r="O32" s="39">
        <v>6</v>
      </c>
      <c r="P32" s="40">
        <v>2</v>
      </c>
      <c r="Q32" s="41">
        <v>0</v>
      </c>
      <c r="R32" s="42">
        <v>2</v>
      </c>
      <c r="S32" s="43">
        <v>1</v>
      </c>
      <c r="T32" s="44">
        <v>0</v>
      </c>
      <c r="U32" s="66">
        <v>1</v>
      </c>
      <c r="V32" s="45">
        <v>1</v>
      </c>
      <c r="W32" s="151"/>
      <c r="X32" s="152"/>
      <c r="Y32" s="153"/>
      <c r="Z32" s="129">
        <v>0</v>
      </c>
      <c r="AA32" s="96">
        <v>6</v>
      </c>
      <c r="AB32" s="97">
        <v>5</v>
      </c>
      <c r="AC32" s="98">
        <v>0</v>
      </c>
    </row>
    <row r="33" spans="1:29" ht="14.25" customHeight="1" x14ac:dyDescent="0.2">
      <c r="A33" s="113" t="s">
        <v>121</v>
      </c>
      <c r="B33" s="4">
        <v>447</v>
      </c>
      <c r="C33" s="10">
        <f t="shared" si="2"/>
        <v>5</v>
      </c>
      <c r="D33" s="33">
        <v>4</v>
      </c>
      <c r="E33" s="34">
        <v>3</v>
      </c>
      <c r="F33" s="35">
        <v>0</v>
      </c>
      <c r="G33" s="62">
        <v>11.185682326621924</v>
      </c>
      <c r="H33" s="36">
        <v>0</v>
      </c>
      <c r="I33" s="19">
        <v>100</v>
      </c>
      <c r="J33" s="37">
        <v>1</v>
      </c>
      <c r="K33" s="106">
        <v>2.2371364653243848</v>
      </c>
      <c r="L33" s="38">
        <v>0</v>
      </c>
      <c r="M33" s="6">
        <v>89.49</v>
      </c>
      <c r="N33" s="72" t="s">
        <v>264</v>
      </c>
      <c r="O33" s="39">
        <v>4</v>
      </c>
      <c r="P33" s="40">
        <v>5</v>
      </c>
      <c r="Q33" s="41">
        <v>1</v>
      </c>
      <c r="R33" s="42">
        <v>1</v>
      </c>
      <c r="S33" s="43">
        <v>1</v>
      </c>
      <c r="T33" s="44">
        <v>1</v>
      </c>
      <c r="U33" s="66">
        <v>1</v>
      </c>
      <c r="V33" s="45">
        <v>1</v>
      </c>
      <c r="W33" s="151"/>
      <c r="X33" s="152"/>
      <c r="Y33" s="153"/>
      <c r="Z33" s="129">
        <v>0</v>
      </c>
      <c r="AA33" s="96">
        <v>4</v>
      </c>
      <c r="AB33" s="97">
        <v>0</v>
      </c>
      <c r="AC33" s="98">
        <v>0</v>
      </c>
    </row>
    <row r="34" spans="1:29" ht="14.25" customHeight="1" x14ac:dyDescent="0.2">
      <c r="A34" s="113" t="s">
        <v>120</v>
      </c>
      <c r="B34" s="4">
        <v>1571</v>
      </c>
      <c r="C34" s="10">
        <f t="shared" si="0"/>
        <v>3</v>
      </c>
      <c r="D34" s="33">
        <v>15</v>
      </c>
      <c r="E34" s="34">
        <v>3</v>
      </c>
      <c r="F34" s="35">
        <v>0</v>
      </c>
      <c r="G34" s="62">
        <v>19.096117122851687</v>
      </c>
      <c r="H34" s="36">
        <v>0</v>
      </c>
      <c r="I34" s="19">
        <v>100</v>
      </c>
      <c r="J34" s="37">
        <v>1</v>
      </c>
      <c r="K34" s="106">
        <v>4.4239338001273074</v>
      </c>
      <c r="L34" s="38">
        <v>0</v>
      </c>
      <c r="M34" s="6">
        <v>40.74</v>
      </c>
      <c r="N34" s="72">
        <v>0</v>
      </c>
      <c r="O34" s="39">
        <v>9</v>
      </c>
      <c r="P34" s="40">
        <v>8</v>
      </c>
      <c r="Q34" s="41">
        <v>0</v>
      </c>
      <c r="R34" s="42">
        <v>2</v>
      </c>
      <c r="S34" s="43">
        <v>1</v>
      </c>
      <c r="T34" s="44">
        <v>0</v>
      </c>
      <c r="U34" s="66">
        <v>1</v>
      </c>
      <c r="V34" s="45">
        <v>1</v>
      </c>
      <c r="W34" s="151"/>
      <c r="X34" s="152"/>
      <c r="Y34" s="153"/>
      <c r="Z34" s="129">
        <v>0</v>
      </c>
      <c r="AA34" s="96">
        <v>20</v>
      </c>
      <c r="AB34" s="97">
        <v>0</v>
      </c>
      <c r="AC34" s="98">
        <v>0</v>
      </c>
    </row>
    <row r="35" spans="1:29" ht="14.25" customHeight="1" x14ac:dyDescent="0.2">
      <c r="A35" s="113" t="s">
        <v>119</v>
      </c>
      <c r="B35" s="4">
        <v>724</v>
      </c>
      <c r="C35" s="10">
        <f>F35+H35+J35+L35+Q35+T35+U35+V35+Z35+AC35</f>
        <v>4</v>
      </c>
      <c r="D35" s="33">
        <v>5</v>
      </c>
      <c r="E35" s="34">
        <v>4</v>
      </c>
      <c r="F35" s="35">
        <v>0</v>
      </c>
      <c r="G35" s="62">
        <v>6.9060773480662982</v>
      </c>
      <c r="H35" s="36">
        <v>0</v>
      </c>
      <c r="I35" s="19">
        <v>100</v>
      </c>
      <c r="J35" s="37">
        <v>1</v>
      </c>
      <c r="K35" s="106">
        <v>1.5193370165745856</v>
      </c>
      <c r="L35" s="38">
        <v>0</v>
      </c>
      <c r="M35" s="6">
        <v>110.5</v>
      </c>
      <c r="N35" s="72" t="s">
        <v>264</v>
      </c>
      <c r="O35" s="39">
        <v>6</v>
      </c>
      <c r="P35" s="40">
        <v>5</v>
      </c>
      <c r="Q35" s="41">
        <v>0</v>
      </c>
      <c r="R35" s="42">
        <v>2</v>
      </c>
      <c r="S35" s="43">
        <v>3</v>
      </c>
      <c r="T35" s="44">
        <v>1</v>
      </c>
      <c r="U35" s="66">
        <v>1</v>
      </c>
      <c r="V35" s="45">
        <v>1</v>
      </c>
      <c r="W35" s="151"/>
      <c r="X35" s="152"/>
      <c r="Y35" s="153"/>
      <c r="Z35" s="129">
        <v>0</v>
      </c>
      <c r="AA35" s="96">
        <v>6</v>
      </c>
      <c r="AB35" s="97">
        <v>3</v>
      </c>
      <c r="AC35" s="98">
        <v>0</v>
      </c>
    </row>
    <row r="36" spans="1:29" ht="14.25" customHeight="1" x14ac:dyDescent="0.2">
      <c r="A36" s="113" t="s">
        <v>118</v>
      </c>
      <c r="B36" s="4">
        <v>149</v>
      </c>
      <c r="C36" s="10">
        <f>F36+H36+J36+L36+Q36+T36+U36+V36+Z36+AC36</f>
        <v>4</v>
      </c>
      <c r="D36" s="33">
        <v>4</v>
      </c>
      <c r="E36" s="34">
        <v>3</v>
      </c>
      <c r="F36" s="35">
        <v>0</v>
      </c>
      <c r="G36" s="62">
        <v>0</v>
      </c>
      <c r="H36" s="36">
        <v>0</v>
      </c>
      <c r="I36" s="19">
        <v>100</v>
      </c>
      <c r="J36" s="37">
        <v>1</v>
      </c>
      <c r="K36" s="106">
        <v>0</v>
      </c>
      <c r="L36" s="38">
        <v>0</v>
      </c>
      <c r="M36" s="6">
        <v>201.34</v>
      </c>
      <c r="N36" s="72" t="s">
        <v>264</v>
      </c>
      <c r="O36" s="39">
        <v>4</v>
      </c>
      <c r="P36" s="40">
        <v>10</v>
      </c>
      <c r="Q36" s="41">
        <v>1</v>
      </c>
      <c r="R36" s="42">
        <v>1</v>
      </c>
      <c r="S36" s="43">
        <v>1</v>
      </c>
      <c r="T36" s="44">
        <v>1</v>
      </c>
      <c r="U36" s="66">
        <v>1</v>
      </c>
      <c r="V36" s="45">
        <v>0</v>
      </c>
      <c r="W36" s="151"/>
      <c r="X36" s="152"/>
      <c r="Y36" s="153"/>
      <c r="Z36" s="129">
        <v>0</v>
      </c>
      <c r="AA36" s="96">
        <v>4</v>
      </c>
      <c r="AB36" s="97">
        <v>0</v>
      </c>
      <c r="AC36" s="98">
        <v>0</v>
      </c>
    </row>
    <row r="37" spans="1:29" ht="14.25" customHeight="1" x14ac:dyDescent="0.2">
      <c r="A37" s="113" t="s">
        <v>117</v>
      </c>
      <c r="B37" s="4">
        <v>704</v>
      </c>
      <c r="C37" s="10">
        <f>F37+H37+J37+L37+Q37+T37+U37+V37+Z37+AC37</f>
        <v>6</v>
      </c>
      <c r="D37" s="33">
        <v>5</v>
      </c>
      <c r="E37" s="34">
        <v>2</v>
      </c>
      <c r="F37" s="35">
        <v>0</v>
      </c>
      <c r="G37" s="62">
        <v>42.613636363636367</v>
      </c>
      <c r="H37" s="36">
        <v>1</v>
      </c>
      <c r="I37" s="19">
        <v>100</v>
      </c>
      <c r="J37" s="37">
        <v>1</v>
      </c>
      <c r="K37" s="106">
        <v>9.1619318181818183</v>
      </c>
      <c r="L37" s="38">
        <v>1</v>
      </c>
      <c r="M37" s="6">
        <v>56.82</v>
      </c>
      <c r="N37" s="72" t="s">
        <v>264</v>
      </c>
      <c r="O37" s="39">
        <v>6</v>
      </c>
      <c r="P37" s="40">
        <v>4</v>
      </c>
      <c r="Q37" s="41">
        <v>0</v>
      </c>
      <c r="R37" s="42">
        <v>2</v>
      </c>
      <c r="S37" s="43">
        <v>2</v>
      </c>
      <c r="T37" s="44">
        <v>1</v>
      </c>
      <c r="U37" s="66">
        <v>1</v>
      </c>
      <c r="V37" s="45">
        <v>1</v>
      </c>
      <c r="W37" s="151"/>
      <c r="X37" s="152"/>
      <c r="Y37" s="153"/>
      <c r="Z37" s="129">
        <v>0</v>
      </c>
      <c r="AA37" s="96">
        <v>6</v>
      </c>
      <c r="AB37" s="97">
        <v>0</v>
      </c>
      <c r="AC37" s="98">
        <v>0</v>
      </c>
    </row>
    <row r="38" spans="1:29" ht="14.25" customHeight="1" x14ac:dyDescent="0.2">
      <c r="A38" s="113" t="s">
        <v>116</v>
      </c>
      <c r="B38" s="4">
        <v>1006</v>
      </c>
      <c r="C38" s="10">
        <f t="shared" si="0"/>
        <v>4</v>
      </c>
      <c r="D38" s="33">
        <v>15</v>
      </c>
      <c r="E38" s="34">
        <v>4</v>
      </c>
      <c r="F38" s="35">
        <v>0</v>
      </c>
      <c r="G38" s="62">
        <v>9.9403578528827037</v>
      </c>
      <c r="H38" s="36">
        <v>0</v>
      </c>
      <c r="I38" s="19">
        <v>100</v>
      </c>
      <c r="J38" s="37">
        <v>1</v>
      </c>
      <c r="K38" s="106">
        <v>5.6660039761431413</v>
      </c>
      <c r="L38" s="38">
        <v>0</v>
      </c>
      <c r="M38" s="6">
        <v>35.79</v>
      </c>
      <c r="N38" s="72">
        <v>0</v>
      </c>
      <c r="O38" s="39">
        <v>9</v>
      </c>
      <c r="P38" s="40">
        <v>3</v>
      </c>
      <c r="Q38" s="41">
        <v>0</v>
      </c>
      <c r="R38" s="42">
        <v>2</v>
      </c>
      <c r="S38" s="43">
        <v>3</v>
      </c>
      <c r="T38" s="44">
        <v>1</v>
      </c>
      <c r="U38" s="66">
        <v>1</v>
      </c>
      <c r="V38" s="45">
        <v>1</v>
      </c>
      <c r="W38" s="151"/>
      <c r="X38" s="152"/>
      <c r="Y38" s="153"/>
      <c r="Z38" s="129">
        <v>0</v>
      </c>
      <c r="AA38" s="96">
        <v>20</v>
      </c>
      <c r="AB38" s="97">
        <v>15</v>
      </c>
      <c r="AC38" s="98">
        <v>0</v>
      </c>
    </row>
    <row r="39" spans="1:29" ht="14.25" customHeight="1" x14ac:dyDescent="0.2">
      <c r="A39" s="113" t="s">
        <v>115</v>
      </c>
      <c r="B39" s="4">
        <v>327</v>
      </c>
      <c r="C39" s="10">
        <f t="shared" ref="C39:C46" si="3">F39+H39+J39+L39+Q39+T39+U39+V39+Z39+AC39</f>
        <v>6</v>
      </c>
      <c r="D39" s="33">
        <v>4</v>
      </c>
      <c r="E39" s="34">
        <v>1</v>
      </c>
      <c r="F39" s="35">
        <v>0</v>
      </c>
      <c r="G39" s="62">
        <v>39.522935779816514</v>
      </c>
      <c r="H39" s="36">
        <v>1</v>
      </c>
      <c r="I39" s="19">
        <v>100</v>
      </c>
      <c r="J39" s="37">
        <v>1</v>
      </c>
      <c r="K39" s="106">
        <v>5.81039755351682</v>
      </c>
      <c r="L39" s="38">
        <v>0</v>
      </c>
      <c r="M39" s="6">
        <v>177.37</v>
      </c>
      <c r="N39" s="72" t="s">
        <v>264</v>
      </c>
      <c r="O39" s="39">
        <v>4</v>
      </c>
      <c r="P39" s="40">
        <v>16</v>
      </c>
      <c r="Q39" s="41">
        <v>1</v>
      </c>
      <c r="R39" s="42">
        <v>1</v>
      </c>
      <c r="S39" s="43">
        <v>2</v>
      </c>
      <c r="T39" s="44">
        <v>1</v>
      </c>
      <c r="U39" s="66">
        <v>1</v>
      </c>
      <c r="V39" s="45">
        <v>1</v>
      </c>
      <c r="W39" s="151"/>
      <c r="X39" s="152"/>
      <c r="Y39" s="153"/>
      <c r="Z39" s="129">
        <v>0</v>
      </c>
      <c r="AA39" s="96">
        <v>4</v>
      </c>
      <c r="AB39" s="97">
        <v>0</v>
      </c>
      <c r="AC39" s="98">
        <v>0</v>
      </c>
    </row>
    <row r="40" spans="1:29" ht="14.25" customHeight="1" x14ac:dyDescent="0.2">
      <c r="A40" s="113" t="s">
        <v>114</v>
      </c>
      <c r="B40" s="4">
        <v>269</v>
      </c>
      <c r="C40" s="10">
        <f t="shared" si="3"/>
        <v>6</v>
      </c>
      <c r="D40" s="33">
        <v>4</v>
      </c>
      <c r="E40" s="34">
        <v>3</v>
      </c>
      <c r="F40" s="35">
        <v>0</v>
      </c>
      <c r="G40" s="62">
        <v>0</v>
      </c>
      <c r="H40" s="36">
        <v>0</v>
      </c>
      <c r="I40" s="19">
        <v>100</v>
      </c>
      <c r="J40" s="37">
        <v>1</v>
      </c>
      <c r="K40" s="106">
        <v>0</v>
      </c>
      <c r="L40" s="38">
        <v>0</v>
      </c>
      <c r="M40" s="6">
        <v>260.22000000000003</v>
      </c>
      <c r="N40" s="72" t="s">
        <v>264</v>
      </c>
      <c r="O40" s="39">
        <v>4</v>
      </c>
      <c r="P40" s="40">
        <v>30</v>
      </c>
      <c r="Q40" s="41">
        <v>1</v>
      </c>
      <c r="R40" s="42">
        <v>1</v>
      </c>
      <c r="S40" s="43">
        <v>1</v>
      </c>
      <c r="T40" s="44">
        <v>1</v>
      </c>
      <c r="U40" s="66">
        <v>1</v>
      </c>
      <c r="V40" s="45">
        <v>1</v>
      </c>
      <c r="W40" s="151"/>
      <c r="X40" s="152"/>
      <c r="Y40" s="153"/>
      <c r="Z40" s="129">
        <v>0</v>
      </c>
      <c r="AA40" s="96">
        <v>4</v>
      </c>
      <c r="AB40" s="97">
        <v>4</v>
      </c>
      <c r="AC40" s="98">
        <v>1</v>
      </c>
    </row>
    <row r="41" spans="1:29" ht="14.25" customHeight="1" x14ac:dyDescent="0.2">
      <c r="A41" s="113" t="s">
        <v>113</v>
      </c>
      <c r="B41" s="4">
        <v>672</v>
      </c>
      <c r="C41" s="10">
        <f t="shared" si="3"/>
        <v>3</v>
      </c>
      <c r="D41" s="33">
        <v>5</v>
      </c>
      <c r="E41" s="34">
        <v>1</v>
      </c>
      <c r="F41" s="35">
        <v>0</v>
      </c>
      <c r="G41" s="62">
        <v>22.321428571428573</v>
      </c>
      <c r="H41" s="36">
        <v>0</v>
      </c>
      <c r="I41" s="19">
        <v>100</v>
      </c>
      <c r="J41" s="37">
        <v>1</v>
      </c>
      <c r="K41" s="106">
        <v>5.0595238095238093</v>
      </c>
      <c r="L41" s="38">
        <v>0</v>
      </c>
      <c r="M41" s="6">
        <v>35.71</v>
      </c>
      <c r="N41" s="72" t="s">
        <v>264</v>
      </c>
      <c r="O41" s="39">
        <v>6</v>
      </c>
      <c r="P41" s="40">
        <v>4</v>
      </c>
      <c r="Q41" s="41">
        <v>0</v>
      </c>
      <c r="R41" s="42">
        <v>2</v>
      </c>
      <c r="S41" s="43">
        <v>1</v>
      </c>
      <c r="T41" s="44">
        <v>0</v>
      </c>
      <c r="U41" s="66">
        <v>1</v>
      </c>
      <c r="V41" s="45">
        <v>1</v>
      </c>
      <c r="W41" s="151"/>
      <c r="X41" s="152"/>
      <c r="Y41" s="153"/>
      <c r="Z41" s="129">
        <v>0</v>
      </c>
      <c r="AA41" s="96">
        <v>6</v>
      </c>
      <c r="AB41" s="97">
        <v>0</v>
      </c>
      <c r="AC41" s="98">
        <v>0</v>
      </c>
    </row>
    <row r="42" spans="1:29" ht="14.25" customHeight="1" x14ac:dyDescent="0.2">
      <c r="A42" s="113" t="s">
        <v>112</v>
      </c>
      <c r="B42" s="4">
        <v>219</v>
      </c>
      <c r="C42" s="10">
        <f t="shared" si="3"/>
        <v>4</v>
      </c>
      <c r="D42" s="33">
        <v>4</v>
      </c>
      <c r="E42" s="34">
        <v>4</v>
      </c>
      <c r="F42" s="35">
        <v>1</v>
      </c>
      <c r="G42" s="62">
        <v>4.5662100456621006</v>
      </c>
      <c r="H42" s="36">
        <v>0</v>
      </c>
      <c r="I42" s="19">
        <v>100</v>
      </c>
      <c r="J42" s="37">
        <v>1</v>
      </c>
      <c r="K42" s="106">
        <v>1.3698630136986301</v>
      </c>
      <c r="L42" s="38">
        <v>0</v>
      </c>
      <c r="M42" s="6">
        <v>82.19</v>
      </c>
      <c r="N42" s="72" t="s">
        <v>264</v>
      </c>
      <c r="O42" s="39">
        <v>4</v>
      </c>
      <c r="P42" s="40">
        <v>1</v>
      </c>
      <c r="Q42" s="41">
        <v>0</v>
      </c>
      <c r="R42" s="42">
        <v>1</v>
      </c>
      <c r="S42" s="43">
        <v>1</v>
      </c>
      <c r="T42" s="44">
        <v>1</v>
      </c>
      <c r="U42" s="66">
        <v>1</v>
      </c>
      <c r="V42" s="45">
        <v>0</v>
      </c>
      <c r="W42" s="151"/>
      <c r="X42" s="152"/>
      <c r="Y42" s="153"/>
      <c r="Z42" s="129">
        <v>0</v>
      </c>
      <c r="AA42" s="96">
        <v>4</v>
      </c>
      <c r="AB42" s="97">
        <v>0</v>
      </c>
      <c r="AC42" s="98">
        <v>0</v>
      </c>
    </row>
    <row r="43" spans="1:29" ht="14.25" customHeight="1" x14ac:dyDescent="0.2">
      <c r="A43" s="113" t="s">
        <v>111</v>
      </c>
      <c r="B43" s="4">
        <v>286</v>
      </c>
      <c r="C43" s="10">
        <f t="shared" si="3"/>
        <v>5</v>
      </c>
      <c r="D43" s="33">
        <v>4</v>
      </c>
      <c r="E43" s="34">
        <v>4</v>
      </c>
      <c r="F43" s="35">
        <v>1</v>
      </c>
      <c r="G43" s="62">
        <v>0</v>
      </c>
      <c r="H43" s="36">
        <v>0</v>
      </c>
      <c r="I43" s="19">
        <v>100</v>
      </c>
      <c r="J43" s="37">
        <v>1</v>
      </c>
      <c r="K43" s="106">
        <v>0</v>
      </c>
      <c r="L43" s="38">
        <v>0</v>
      </c>
      <c r="M43" s="6">
        <v>87.41</v>
      </c>
      <c r="N43" s="72" t="s">
        <v>264</v>
      </c>
      <c r="O43" s="39">
        <v>4</v>
      </c>
      <c r="P43" s="40">
        <v>9</v>
      </c>
      <c r="Q43" s="41">
        <v>1</v>
      </c>
      <c r="R43" s="42">
        <v>1</v>
      </c>
      <c r="S43" s="43">
        <v>1</v>
      </c>
      <c r="T43" s="44">
        <v>1</v>
      </c>
      <c r="U43" s="66">
        <v>1</v>
      </c>
      <c r="V43" s="45">
        <v>0</v>
      </c>
      <c r="W43" s="151"/>
      <c r="X43" s="152"/>
      <c r="Y43" s="153"/>
      <c r="Z43" s="129">
        <v>0</v>
      </c>
      <c r="AA43" s="96">
        <v>4</v>
      </c>
      <c r="AB43" s="97">
        <v>3</v>
      </c>
      <c r="AC43" s="98">
        <v>0</v>
      </c>
    </row>
    <row r="44" spans="1:29" ht="14.25" customHeight="1" x14ac:dyDescent="0.2">
      <c r="A44" s="113" t="s">
        <v>110</v>
      </c>
      <c r="B44" s="4">
        <v>196</v>
      </c>
      <c r="C44" s="10">
        <f t="shared" si="3"/>
        <v>6</v>
      </c>
      <c r="D44" s="33">
        <v>4</v>
      </c>
      <c r="E44" s="34">
        <v>5</v>
      </c>
      <c r="F44" s="35">
        <v>1</v>
      </c>
      <c r="G44" s="62">
        <v>20.408163265306122</v>
      </c>
      <c r="H44" s="36">
        <v>0</v>
      </c>
      <c r="I44" s="19">
        <v>100</v>
      </c>
      <c r="J44" s="37">
        <v>1</v>
      </c>
      <c r="K44" s="106">
        <v>4.8469387755102042</v>
      </c>
      <c r="L44" s="38">
        <v>0</v>
      </c>
      <c r="M44" s="6">
        <v>183.67</v>
      </c>
      <c r="N44" s="72" t="s">
        <v>264</v>
      </c>
      <c r="O44" s="39">
        <v>4</v>
      </c>
      <c r="P44" s="40">
        <v>10</v>
      </c>
      <c r="Q44" s="41">
        <v>1</v>
      </c>
      <c r="R44" s="42">
        <v>1</v>
      </c>
      <c r="S44" s="43">
        <v>1</v>
      </c>
      <c r="T44" s="44">
        <v>1</v>
      </c>
      <c r="U44" s="66">
        <v>1</v>
      </c>
      <c r="V44" s="45">
        <v>1</v>
      </c>
      <c r="W44" s="151"/>
      <c r="X44" s="152"/>
      <c r="Y44" s="153"/>
      <c r="Z44" s="129">
        <v>0</v>
      </c>
      <c r="AA44" s="96">
        <v>4</v>
      </c>
      <c r="AB44" s="97">
        <v>0</v>
      </c>
      <c r="AC44" s="98">
        <v>0</v>
      </c>
    </row>
    <row r="45" spans="1:29" ht="14.25" customHeight="1" x14ac:dyDescent="0.2">
      <c r="A45" s="113" t="s">
        <v>109</v>
      </c>
      <c r="B45" s="4">
        <v>720</v>
      </c>
      <c r="C45" s="10">
        <f t="shared" si="3"/>
        <v>3</v>
      </c>
      <c r="D45" s="33">
        <v>5</v>
      </c>
      <c r="E45" s="34">
        <v>2</v>
      </c>
      <c r="F45" s="35">
        <v>0</v>
      </c>
      <c r="G45" s="62">
        <v>0.41666666666666669</v>
      </c>
      <c r="H45" s="36">
        <v>0</v>
      </c>
      <c r="I45" s="19">
        <v>100</v>
      </c>
      <c r="J45" s="37">
        <v>1</v>
      </c>
      <c r="K45" s="106">
        <v>6.9444444444444448E-2</v>
      </c>
      <c r="L45" s="38">
        <v>0</v>
      </c>
      <c r="M45" s="6">
        <v>37.5</v>
      </c>
      <c r="N45" s="72" t="s">
        <v>264</v>
      </c>
      <c r="O45" s="39">
        <v>6</v>
      </c>
      <c r="P45" s="40">
        <v>7</v>
      </c>
      <c r="Q45" s="41">
        <v>1</v>
      </c>
      <c r="R45" s="42">
        <v>2</v>
      </c>
      <c r="S45" s="43">
        <v>1</v>
      </c>
      <c r="T45" s="44">
        <v>0</v>
      </c>
      <c r="U45" s="66">
        <v>1</v>
      </c>
      <c r="V45" s="45">
        <v>0</v>
      </c>
      <c r="W45" s="151"/>
      <c r="X45" s="152"/>
      <c r="Y45" s="153"/>
      <c r="Z45" s="129">
        <v>0</v>
      </c>
      <c r="AA45" s="96">
        <v>6</v>
      </c>
      <c r="AB45" s="97">
        <v>0</v>
      </c>
      <c r="AC45" s="98">
        <v>0</v>
      </c>
    </row>
    <row r="46" spans="1:29" ht="14.25" customHeight="1" x14ac:dyDescent="0.2">
      <c r="A46" s="113" t="s">
        <v>108</v>
      </c>
      <c r="B46" s="4">
        <v>758</v>
      </c>
      <c r="C46" s="5">
        <f t="shared" si="3"/>
        <v>5</v>
      </c>
      <c r="D46" s="33">
        <v>5</v>
      </c>
      <c r="E46" s="34">
        <v>40</v>
      </c>
      <c r="F46" s="35">
        <v>1</v>
      </c>
      <c r="G46" s="62">
        <v>13.192612137203167</v>
      </c>
      <c r="H46" s="36">
        <v>0</v>
      </c>
      <c r="I46" s="19">
        <v>100</v>
      </c>
      <c r="J46" s="37">
        <v>1</v>
      </c>
      <c r="K46" s="106">
        <v>2.9023746701846966</v>
      </c>
      <c r="L46" s="38">
        <v>0</v>
      </c>
      <c r="M46" s="6">
        <v>39.58</v>
      </c>
      <c r="N46" s="72" t="s">
        <v>264</v>
      </c>
      <c r="O46" s="39">
        <v>6</v>
      </c>
      <c r="P46" s="40">
        <v>12</v>
      </c>
      <c r="Q46" s="41">
        <v>1</v>
      </c>
      <c r="R46" s="42">
        <v>2</v>
      </c>
      <c r="S46" s="43">
        <v>1</v>
      </c>
      <c r="T46" s="44">
        <v>0</v>
      </c>
      <c r="U46" s="66">
        <v>1</v>
      </c>
      <c r="V46" s="45">
        <v>1</v>
      </c>
      <c r="W46" s="151"/>
      <c r="X46" s="152"/>
      <c r="Y46" s="153"/>
      <c r="Z46" s="129">
        <v>0</v>
      </c>
      <c r="AA46" s="96">
        <v>6</v>
      </c>
      <c r="AB46" s="97">
        <v>0</v>
      </c>
      <c r="AC46" s="98">
        <v>0</v>
      </c>
    </row>
    <row r="47" spans="1:29" ht="14.25" customHeight="1" x14ac:dyDescent="0.2">
      <c r="A47" s="113" t="s">
        <v>107</v>
      </c>
      <c r="B47" s="4">
        <v>2933</v>
      </c>
      <c r="C47" s="5">
        <f t="shared" si="0"/>
        <v>7</v>
      </c>
      <c r="D47" s="33">
        <v>15</v>
      </c>
      <c r="E47" s="34">
        <v>10</v>
      </c>
      <c r="F47" s="35">
        <v>0</v>
      </c>
      <c r="G47" s="62">
        <v>23.866348448687351</v>
      </c>
      <c r="H47" s="36">
        <v>0</v>
      </c>
      <c r="I47" s="19">
        <v>100</v>
      </c>
      <c r="J47" s="37">
        <v>1</v>
      </c>
      <c r="K47" s="106">
        <v>11.916126832594614</v>
      </c>
      <c r="L47" s="38">
        <v>1</v>
      </c>
      <c r="M47" s="6">
        <v>37.5</v>
      </c>
      <c r="N47" s="72">
        <v>0</v>
      </c>
      <c r="O47" s="39">
        <v>9</v>
      </c>
      <c r="P47" s="40">
        <v>15</v>
      </c>
      <c r="Q47" s="41">
        <v>1</v>
      </c>
      <c r="R47" s="42">
        <v>2</v>
      </c>
      <c r="S47" s="43">
        <v>3</v>
      </c>
      <c r="T47" s="44">
        <v>1</v>
      </c>
      <c r="U47" s="66">
        <v>1</v>
      </c>
      <c r="V47" s="45">
        <v>1</v>
      </c>
      <c r="W47" s="151"/>
      <c r="X47" s="152"/>
      <c r="Y47" s="153"/>
      <c r="Z47" s="129">
        <v>1</v>
      </c>
      <c r="AA47" s="96">
        <v>20</v>
      </c>
      <c r="AB47" s="97">
        <v>0</v>
      </c>
      <c r="AC47" s="98">
        <v>0</v>
      </c>
    </row>
    <row r="48" spans="1:29" ht="14.25" customHeight="1" thickBot="1" x14ac:dyDescent="0.25">
      <c r="A48" s="114" t="s">
        <v>106</v>
      </c>
      <c r="B48" s="9">
        <v>1946</v>
      </c>
      <c r="C48" s="5">
        <f t="shared" si="0"/>
        <v>5</v>
      </c>
      <c r="D48" s="46">
        <v>15</v>
      </c>
      <c r="E48" s="47">
        <v>6</v>
      </c>
      <c r="F48" s="48">
        <v>0</v>
      </c>
      <c r="G48" s="63">
        <v>25.693730729701954</v>
      </c>
      <c r="H48" s="49">
        <v>0</v>
      </c>
      <c r="I48" s="20">
        <v>100</v>
      </c>
      <c r="J48" s="50">
        <v>1</v>
      </c>
      <c r="K48" s="107">
        <v>5.6526207605344299</v>
      </c>
      <c r="L48" s="51">
        <v>0</v>
      </c>
      <c r="M48" s="16">
        <v>57.55</v>
      </c>
      <c r="N48" s="73">
        <v>0</v>
      </c>
      <c r="O48" s="52">
        <v>9</v>
      </c>
      <c r="P48" s="53">
        <v>11</v>
      </c>
      <c r="Q48" s="54">
        <v>1</v>
      </c>
      <c r="R48" s="55">
        <v>2</v>
      </c>
      <c r="S48" s="56">
        <v>2</v>
      </c>
      <c r="T48" s="57">
        <v>1</v>
      </c>
      <c r="U48" s="58">
        <v>1</v>
      </c>
      <c r="V48" s="67">
        <v>1</v>
      </c>
      <c r="W48" s="154"/>
      <c r="X48" s="155"/>
      <c r="Y48" s="156"/>
      <c r="Z48" s="130">
        <v>0</v>
      </c>
      <c r="AA48" s="99">
        <v>20</v>
      </c>
      <c r="AB48" s="100">
        <v>1</v>
      </c>
      <c r="AC48" s="101">
        <v>0</v>
      </c>
    </row>
    <row r="49" spans="1:29" ht="23.25" customHeight="1" thickBot="1" x14ac:dyDescent="0.25">
      <c r="A49" s="2" t="s">
        <v>262</v>
      </c>
      <c r="B49" s="17"/>
      <c r="C49" s="13"/>
      <c r="D49" s="299">
        <f>SUM(F5:F48)</f>
        <v>11</v>
      </c>
      <c r="E49" s="300"/>
      <c r="F49" s="301"/>
      <c r="G49" s="219">
        <f>SUM(H5:H48)</f>
        <v>9</v>
      </c>
      <c r="H49" s="220"/>
      <c r="I49" s="193">
        <f>SUM(J5:J48)</f>
        <v>41</v>
      </c>
      <c r="J49" s="194"/>
      <c r="K49" s="374">
        <f>SUM(L5:L48)</f>
        <v>8</v>
      </c>
      <c r="L49" s="375"/>
      <c r="M49" s="197">
        <f>SUM(N5:N48)</f>
        <v>0</v>
      </c>
      <c r="N49" s="198"/>
      <c r="O49" s="181">
        <f>SUM(Q5:Q48)</f>
        <v>28</v>
      </c>
      <c r="P49" s="182"/>
      <c r="Q49" s="183"/>
      <c r="R49" s="174">
        <f>SUM(T5:T48)</f>
        <v>23</v>
      </c>
      <c r="S49" s="175"/>
      <c r="T49" s="176"/>
      <c r="U49" s="115">
        <f>SUM(U5:U48)</f>
        <v>42</v>
      </c>
      <c r="V49" s="116">
        <f>SUM(V5:V48)</f>
        <v>37</v>
      </c>
      <c r="W49" s="171">
        <f>SUM(Y5:Y48)</f>
        <v>1</v>
      </c>
      <c r="X49" s="172"/>
      <c r="Y49" s="173"/>
      <c r="Z49" s="131">
        <f>SUM(Z5:Z48)</f>
        <v>5</v>
      </c>
      <c r="AA49" s="368">
        <f>SUM(AC5:AC48)</f>
        <v>2</v>
      </c>
      <c r="AB49" s="369"/>
      <c r="AC49" s="370"/>
    </row>
    <row r="50" spans="1:29" ht="23.25" customHeight="1" thickBot="1" x14ac:dyDescent="0.25">
      <c r="A50" s="2" t="s">
        <v>263</v>
      </c>
      <c r="B50" s="17"/>
      <c r="C50" s="13"/>
      <c r="D50" s="240">
        <f>D49/42</f>
        <v>0.26190476190476192</v>
      </c>
      <c r="E50" s="241"/>
      <c r="F50" s="242"/>
      <c r="G50" s="243">
        <f>G49/42</f>
        <v>0.21428571428571427</v>
      </c>
      <c r="H50" s="244"/>
      <c r="I50" s="305">
        <f>I49/42</f>
        <v>0.97619047619047616</v>
      </c>
      <c r="J50" s="306"/>
      <c r="K50" s="391">
        <f>K49/42</f>
        <v>0.19047619047619047</v>
      </c>
      <c r="L50" s="392"/>
      <c r="M50" s="309">
        <f>M49/42</f>
        <v>0</v>
      </c>
      <c r="N50" s="310"/>
      <c r="O50" s="311">
        <f>O49/42</f>
        <v>0.66666666666666663</v>
      </c>
      <c r="P50" s="312"/>
      <c r="Q50" s="313"/>
      <c r="R50" s="314">
        <f>R49/42</f>
        <v>0.54761904761904767</v>
      </c>
      <c r="S50" s="315"/>
      <c r="T50" s="316"/>
      <c r="U50" s="103">
        <f>U49/42</f>
        <v>1</v>
      </c>
      <c r="V50" s="104">
        <f>V49/42</f>
        <v>0.88095238095238093</v>
      </c>
      <c r="W50" s="302">
        <f>W49/8</f>
        <v>0.125</v>
      </c>
      <c r="X50" s="303"/>
      <c r="Y50" s="304"/>
      <c r="Z50" s="132">
        <f>Z49/42</f>
        <v>0.11904761904761904</v>
      </c>
      <c r="AA50" s="371">
        <f>AA49/42</f>
        <v>4.7619047619047616E-2</v>
      </c>
      <c r="AB50" s="372"/>
      <c r="AC50" s="373"/>
    </row>
    <row r="51" spans="1:29" s="1" customFormat="1" x14ac:dyDescent="0.2">
      <c r="A51" s="12"/>
      <c r="B51" s="11"/>
      <c r="C51" s="11"/>
      <c r="D51" s="69"/>
      <c r="E51" s="69"/>
      <c r="F51" s="70"/>
      <c r="G51" s="69"/>
      <c r="H51" s="69"/>
      <c r="I51" s="70"/>
      <c r="J51" s="69"/>
      <c r="K51" s="69"/>
      <c r="L51" s="70"/>
      <c r="M51" s="69"/>
      <c r="N51" s="70"/>
      <c r="O51" s="69"/>
      <c r="P51" s="69"/>
      <c r="Q51" s="70"/>
      <c r="R51" s="69"/>
      <c r="S51" s="69"/>
      <c r="T51" s="70"/>
      <c r="U51" s="70"/>
      <c r="V51" s="70"/>
      <c r="Z51" s="70"/>
    </row>
    <row r="52" spans="1:29" ht="18.75" customHeight="1" x14ac:dyDescent="0.2">
      <c r="A52" s="3"/>
      <c r="D52" s="68"/>
      <c r="E52" s="68"/>
      <c r="F52" s="60"/>
      <c r="G52" s="68"/>
      <c r="H52" s="68"/>
      <c r="I52" s="59"/>
      <c r="J52" s="68"/>
      <c r="K52" s="68"/>
      <c r="L52" s="59"/>
      <c r="M52" s="68"/>
      <c r="N52" s="59"/>
      <c r="O52" s="59"/>
      <c r="P52" s="59"/>
      <c r="Q52" s="59"/>
      <c r="R52" s="59"/>
      <c r="S52" s="59"/>
      <c r="T52" s="59"/>
      <c r="U52" s="59"/>
      <c r="V52" s="59"/>
      <c r="Z52" s="59"/>
    </row>
  </sheetData>
  <mergeCells count="34">
    <mergeCell ref="O50:Q50"/>
    <mergeCell ref="R50:T50"/>
    <mergeCell ref="W50:Y50"/>
    <mergeCell ref="D50:F50"/>
    <mergeCell ref="G50:H50"/>
    <mergeCell ref="I50:J50"/>
    <mergeCell ref="K50:L50"/>
    <mergeCell ref="M50:N50"/>
    <mergeCell ref="A2:A4"/>
    <mergeCell ref="V2:V4"/>
    <mergeCell ref="O2:Q3"/>
    <mergeCell ref="R2:T3"/>
    <mergeCell ref="U2:U4"/>
    <mergeCell ref="M2:N3"/>
    <mergeCell ref="G2:L2"/>
    <mergeCell ref="K3:L3"/>
    <mergeCell ref="I3:J3"/>
    <mergeCell ref="G3:H3"/>
    <mergeCell ref="D2:F3"/>
    <mergeCell ref="C2:C4"/>
    <mergeCell ref="K49:L49"/>
    <mergeCell ref="M49:N49"/>
    <mergeCell ref="W2:Y3"/>
    <mergeCell ref="B2:B4"/>
    <mergeCell ref="I49:J49"/>
    <mergeCell ref="G49:H49"/>
    <mergeCell ref="D49:F49"/>
    <mergeCell ref="O49:Q49"/>
    <mergeCell ref="R49:T49"/>
    <mergeCell ref="Z2:Z4"/>
    <mergeCell ref="AA2:AC3"/>
    <mergeCell ref="AA49:AC49"/>
    <mergeCell ref="AA50:AC50"/>
    <mergeCell ref="W49:Y49"/>
  </mergeCells>
  <pageMargins left="0.7" right="0.7" top="0.78740157499999996" bottom="0.78740157499999996" header="0.3" footer="0.3"/>
  <pageSetup paperSize="9" scale="46" fitToHeight="0" orientation="landscape" r:id="rId1"/>
  <ignoredErrors>
    <ignoredError sqref="C13:C14 C38 C34 C24 C1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  <pageSetUpPr fitToPage="1"/>
  </sheetPr>
  <dimension ref="A1:AC42"/>
  <sheetViews>
    <sheetView showGridLines="0" zoomScale="80" zoomScaleNormal="80" workbookViewId="0">
      <selection activeCell="A2" sqref="A2:A4"/>
    </sheetView>
  </sheetViews>
  <sheetFormatPr defaultRowHeight="12.75" x14ac:dyDescent="0.2"/>
  <cols>
    <col min="1" max="1" width="30.28515625" customWidth="1"/>
    <col min="2" max="2" width="9.85546875" customWidth="1"/>
    <col min="3" max="3" width="10.42578125" customWidth="1"/>
    <col min="4" max="4" width="8" customWidth="1"/>
    <col min="5" max="5" width="9.85546875" customWidth="1"/>
    <col min="6" max="6" width="9.140625" style="1" customWidth="1"/>
    <col min="7" max="7" width="10.42578125" customWidth="1"/>
    <col min="8" max="8" width="11.28515625" customWidth="1"/>
    <col min="9" max="9" width="9.5703125" customWidth="1"/>
    <col min="10" max="10" width="8.7109375" customWidth="1"/>
    <col min="11" max="11" width="9.28515625" customWidth="1"/>
    <col min="12" max="12" width="9.5703125" customWidth="1"/>
    <col min="13" max="13" width="10.140625" customWidth="1"/>
    <col min="14" max="14" width="11.85546875" customWidth="1"/>
    <col min="15" max="15" width="8.5703125" customWidth="1"/>
    <col min="16" max="16" width="9.140625" customWidth="1"/>
    <col min="17" max="18" width="9.28515625" customWidth="1"/>
    <col min="19" max="19" width="9.5703125" customWidth="1"/>
    <col min="20" max="20" width="9.42578125" customWidth="1"/>
    <col min="21" max="21" width="10.5703125" customWidth="1"/>
    <col min="22" max="22" width="10.140625" customWidth="1"/>
  </cols>
  <sheetData>
    <row r="1" spans="1:29" ht="20.25" customHeight="1" thickBot="1" x14ac:dyDescent="0.25">
      <c r="A1" s="122" t="s">
        <v>251</v>
      </c>
    </row>
    <row r="2" spans="1:29" ht="36.75" customHeight="1" x14ac:dyDescent="0.2">
      <c r="A2" s="236" t="s">
        <v>89</v>
      </c>
      <c r="B2" s="238" t="s">
        <v>0</v>
      </c>
      <c r="C2" s="388" t="s">
        <v>257</v>
      </c>
      <c r="D2" s="245" t="s">
        <v>1</v>
      </c>
      <c r="E2" s="246"/>
      <c r="F2" s="247"/>
      <c r="G2" s="269" t="s">
        <v>2</v>
      </c>
      <c r="H2" s="270"/>
      <c r="I2" s="270"/>
      <c r="J2" s="270"/>
      <c r="K2" s="270"/>
      <c r="L2" s="384"/>
      <c r="M2" s="265" t="s">
        <v>86</v>
      </c>
      <c r="N2" s="266"/>
      <c r="O2" s="273" t="s">
        <v>85</v>
      </c>
      <c r="P2" s="274"/>
      <c r="Q2" s="275"/>
      <c r="R2" s="279" t="s">
        <v>3</v>
      </c>
      <c r="S2" s="280"/>
      <c r="T2" s="281"/>
      <c r="U2" s="381" t="s">
        <v>87</v>
      </c>
      <c r="V2" s="378" t="s">
        <v>88</v>
      </c>
      <c r="W2" s="253" t="s">
        <v>261</v>
      </c>
      <c r="X2" s="254"/>
      <c r="Y2" s="255"/>
      <c r="Z2" s="359" t="s">
        <v>255</v>
      </c>
      <c r="AA2" s="362" t="s">
        <v>200</v>
      </c>
      <c r="AB2" s="363"/>
      <c r="AC2" s="364"/>
    </row>
    <row r="3" spans="1:29" ht="64.5" customHeight="1" x14ac:dyDescent="0.2">
      <c r="A3" s="237"/>
      <c r="B3" s="239"/>
      <c r="C3" s="389"/>
      <c r="D3" s="248"/>
      <c r="E3" s="249"/>
      <c r="F3" s="250"/>
      <c r="G3" s="263" t="s">
        <v>90</v>
      </c>
      <c r="H3" s="264"/>
      <c r="I3" s="259" t="s">
        <v>84</v>
      </c>
      <c r="J3" s="387"/>
      <c r="K3" s="385" t="s">
        <v>198</v>
      </c>
      <c r="L3" s="386"/>
      <c r="M3" s="267"/>
      <c r="N3" s="268"/>
      <c r="O3" s="276"/>
      <c r="P3" s="277"/>
      <c r="Q3" s="278"/>
      <c r="R3" s="282"/>
      <c r="S3" s="283"/>
      <c r="T3" s="284"/>
      <c r="U3" s="382"/>
      <c r="V3" s="379"/>
      <c r="W3" s="256"/>
      <c r="X3" s="257"/>
      <c r="Y3" s="258"/>
      <c r="Z3" s="360"/>
      <c r="AA3" s="365"/>
      <c r="AB3" s="366"/>
      <c r="AC3" s="367"/>
    </row>
    <row r="4" spans="1:29" ht="84.75" customHeight="1" thickBot="1" x14ac:dyDescent="0.25">
      <c r="A4" s="377"/>
      <c r="B4" s="376"/>
      <c r="C4" s="390"/>
      <c r="D4" s="74" t="s">
        <v>81</v>
      </c>
      <c r="E4" s="75" t="s">
        <v>9</v>
      </c>
      <c r="F4" s="76" t="s">
        <v>6</v>
      </c>
      <c r="G4" s="77" t="s">
        <v>7</v>
      </c>
      <c r="H4" s="78" t="s">
        <v>6</v>
      </c>
      <c r="I4" s="79" t="s">
        <v>83</v>
      </c>
      <c r="J4" s="79" t="s">
        <v>6</v>
      </c>
      <c r="K4" s="80" t="s">
        <v>8</v>
      </c>
      <c r="L4" s="81" t="s">
        <v>6</v>
      </c>
      <c r="M4" s="82" t="s">
        <v>9</v>
      </c>
      <c r="N4" s="83" t="s">
        <v>6</v>
      </c>
      <c r="O4" s="84" t="s">
        <v>5</v>
      </c>
      <c r="P4" s="85" t="s">
        <v>202</v>
      </c>
      <c r="Q4" s="86" t="s">
        <v>6</v>
      </c>
      <c r="R4" s="87" t="s">
        <v>5</v>
      </c>
      <c r="S4" s="88" t="s">
        <v>203</v>
      </c>
      <c r="T4" s="89" t="s">
        <v>6</v>
      </c>
      <c r="U4" s="383"/>
      <c r="V4" s="380" t="s">
        <v>4</v>
      </c>
      <c r="W4" s="142" t="s">
        <v>5</v>
      </c>
      <c r="X4" s="143" t="s">
        <v>256</v>
      </c>
      <c r="Y4" s="144" t="s">
        <v>6</v>
      </c>
      <c r="Z4" s="361" t="s">
        <v>4</v>
      </c>
      <c r="AA4" s="90" t="s">
        <v>5</v>
      </c>
      <c r="AB4" s="91" t="s">
        <v>199</v>
      </c>
      <c r="AC4" s="92" t="s">
        <v>6</v>
      </c>
    </row>
    <row r="5" spans="1:29" ht="14.25" customHeight="1" x14ac:dyDescent="0.2">
      <c r="A5" s="112" t="s">
        <v>206</v>
      </c>
      <c r="B5" s="7">
        <v>46547</v>
      </c>
      <c r="C5" s="14">
        <f>F5+H5+J5+L5+N5+Q5+T5+U5+V5+Y5+Z5+AC5</f>
        <v>3</v>
      </c>
      <c r="D5" s="21">
        <v>50</v>
      </c>
      <c r="E5" s="22">
        <v>47</v>
      </c>
      <c r="F5" s="23">
        <v>0</v>
      </c>
      <c r="G5" s="61">
        <v>20.28603347154489</v>
      </c>
      <c r="H5" s="24">
        <v>0</v>
      </c>
      <c r="I5" s="18">
        <v>81.099999999999994</v>
      </c>
      <c r="J5" s="25">
        <v>1</v>
      </c>
      <c r="K5" s="105">
        <v>3.4556469804713519</v>
      </c>
      <c r="L5" s="26">
        <v>0</v>
      </c>
      <c r="M5" s="8">
        <v>19.18</v>
      </c>
      <c r="N5" s="71">
        <v>0</v>
      </c>
      <c r="O5" s="27">
        <v>120</v>
      </c>
      <c r="P5" s="28">
        <v>95</v>
      </c>
      <c r="Q5" s="29">
        <v>0</v>
      </c>
      <c r="R5" s="30">
        <v>20</v>
      </c>
      <c r="S5" s="31">
        <v>15</v>
      </c>
      <c r="T5" s="32">
        <v>0</v>
      </c>
      <c r="U5" s="64">
        <v>1</v>
      </c>
      <c r="V5" s="65">
        <v>1</v>
      </c>
      <c r="W5" s="145">
        <v>48</v>
      </c>
      <c r="X5" s="146">
        <v>427</v>
      </c>
      <c r="Y5" s="147">
        <v>0</v>
      </c>
      <c r="Z5" s="128"/>
      <c r="AA5" s="93">
        <v>600</v>
      </c>
      <c r="AB5" s="94">
        <v>167</v>
      </c>
      <c r="AC5" s="95">
        <v>0</v>
      </c>
    </row>
    <row r="6" spans="1:29" ht="14.25" customHeight="1" x14ac:dyDescent="0.2">
      <c r="A6" s="113" t="s">
        <v>73</v>
      </c>
      <c r="B6" s="4">
        <v>3152</v>
      </c>
      <c r="C6" s="10">
        <f t="shared" ref="C6:C32" si="0">F6+H6+J6+L6+N6+Q6+T6+U6+V6+Y6+Z6+AC6</f>
        <v>4</v>
      </c>
      <c r="D6" s="33">
        <v>23</v>
      </c>
      <c r="E6" s="34">
        <v>22</v>
      </c>
      <c r="F6" s="35">
        <v>0</v>
      </c>
      <c r="G6" s="62">
        <v>15.172906091370558</v>
      </c>
      <c r="H6" s="36">
        <v>0</v>
      </c>
      <c r="I6" s="19">
        <v>100</v>
      </c>
      <c r="J6" s="37">
        <v>1</v>
      </c>
      <c r="K6" s="106">
        <v>3.6960659898477162</v>
      </c>
      <c r="L6" s="38">
        <v>0</v>
      </c>
      <c r="M6" s="6">
        <v>38.07</v>
      </c>
      <c r="N6" s="72">
        <v>0</v>
      </c>
      <c r="O6" s="39">
        <v>10</v>
      </c>
      <c r="P6" s="40">
        <v>8</v>
      </c>
      <c r="Q6" s="41">
        <v>0</v>
      </c>
      <c r="R6" s="42">
        <v>3</v>
      </c>
      <c r="S6" s="43">
        <v>3</v>
      </c>
      <c r="T6" s="44">
        <v>1</v>
      </c>
      <c r="U6" s="66">
        <v>1</v>
      </c>
      <c r="V6" s="45">
        <v>1</v>
      </c>
      <c r="W6" s="148">
        <v>48</v>
      </c>
      <c r="X6" s="149">
        <v>35</v>
      </c>
      <c r="Y6" s="150">
        <v>0</v>
      </c>
      <c r="Z6" s="129"/>
      <c r="AA6" s="96">
        <v>40</v>
      </c>
      <c r="AB6" s="97">
        <v>1</v>
      </c>
      <c r="AC6" s="98">
        <v>0</v>
      </c>
    </row>
    <row r="7" spans="1:29" ht="14.25" customHeight="1" x14ac:dyDescent="0.2">
      <c r="A7" s="113" t="s">
        <v>207</v>
      </c>
      <c r="B7" s="4">
        <v>1960</v>
      </c>
      <c r="C7" s="10">
        <f t="shared" si="0"/>
        <v>3</v>
      </c>
      <c r="D7" s="33">
        <v>15</v>
      </c>
      <c r="E7" s="34">
        <v>16</v>
      </c>
      <c r="F7" s="35">
        <v>1</v>
      </c>
      <c r="G7" s="62">
        <v>13.878061224489796</v>
      </c>
      <c r="H7" s="36">
        <v>0</v>
      </c>
      <c r="I7" s="19">
        <v>0</v>
      </c>
      <c r="J7" s="37">
        <v>0</v>
      </c>
      <c r="K7" s="106">
        <v>3.0357142857142856</v>
      </c>
      <c r="L7" s="38">
        <v>0</v>
      </c>
      <c r="M7" s="6">
        <v>37.76</v>
      </c>
      <c r="N7" s="72">
        <v>0</v>
      </c>
      <c r="O7" s="39">
        <v>9</v>
      </c>
      <c r="P7" s="40">
        <v>14</v>
      </c>
      <c r="Q7" s="41">
        <v>1</v>
      </c>
      <c r="R7" s="42">
        <v>2</v>
      </c>
      <c r="S7" s="43">
        <v>1</v>
      </c>
      <c r="T7" s="44">
        <v>0</v>
      </c>
      <c r="U7" s="66">
        <v>0</v>
      </c>
      <c r="V7" s="45">
        <v>1</v>
      </c>
      <c r="W7" s="148">
        <v>48</v>
      </c>
      <c r="X7" s="149">
        <v>0</v>
      </c>
      <c r="Y7" s="150">
        <v>0</v>
      </c>
      <c r="Z7" s="129"/>
      <c r="AA7" s="96">
        <v>20</v>
      </c>
      <c r="AB7" s="97">
        <v>0</v>
      </c>
      <c r="AC7" s="98">
        <v>0</v>
      </c>
    </row>
    <row r="8" spans="1:29" ht="14.25" customHeight="1" x14ac:dyDescent="0.2">
      <c r="A8" s="113" t="s">
        <v>222</v>
      </c>
      <c r="B8" s="4">
        <v>2812</v>
      </c>
      <c r="C8" s="10">
        <f t="shared" si="0"/>
        <v>7</v>
      </c>
      <c r="D8" s="33">
        <v>15</v>
      </c>
      <c r="E8" s="34">
        <v>24</v>
      </c>
      <c r="F8" s="35">
        <v>1</v>
      </c>
      <c r="G8" s="62">
        <v>38.03093883357041</v>
      </c>
      <c r="H8" s="36">
        <v>1</v>
      </c>
      <c r="I8" s="19">
        <v>0</v>
      </c>
      <c r="J8" s="37">
        <v>0</v>
      </c>
      <c r="K8" s="106">
        <v>8.9082503556187778</v>
      </c>
      <c r="L8" s="38">
        <v>1</v>
      </c>
      <c r="M8" s="6">
        <v>32.01</v>
      </c>
      <c r="N8" s="72">
        <v>0</v>
      </c>
      <c r="O8" s="39">
        <v>9</v>
      </c>
      <c r="P8" s="40">
        <v>20</v>
      </c>
      <c r="Q8" s="41">
        <v>1</v>
      </c>
      <c r="R8" s="42">
        <v>2</v>
      </c>
      <c r="S8" s="43">
        <v>3</v>
      </c>
      <c r="T8" s="44">
        <v>1</v>
      </c>
      <c r="U8" s="66">
        <v>1</v>
      </c>
      <c r="V8" s="45">
        <v>1</v>
      </c>
      <c r="W8" s="148">
        <v>48</v>
      </c>
      <c r="X8" s="149">
        <v>15</v>
      </c>
      <c r="Y8" s="150">
        <v>0</v>
      </c>
      <c r="Z8" s="129"/>
      <c r="AA8" s="96">
        <v>20</v>
      </c>
      <c r="AB8" s="97">
        <v>4</v>
      </c>
      <c r="AC8" s="98">
        <v>0</v>
      </c>
    </row>
    <row r="9" spans="1:29" ht="14.25" customHeight="1" x14ac:dyDescent="0.2">
      <c r="A9" s="113" t="s">
        <v>74</v>
      </c>
      <c r="B9" s="4">
        <v>3825</v>
      </c>
      <c r="C9" s="10">
        <f t="shared" si="0"/>
        <v>6</v>
      </c>
      <c r="D9" s="33">
        <v>23</v>
      </c>
      <c r="E9" s="34">
        <v>32</v>
      </c>
      <c r="F9" s="35">
        <v>1</v>
      </c>
      <c r="G9" s="62">
        <v>15.290196078431373</v>
      </c>
      <c r="H9" s="36">
        <v>0</v>
      </c>
      <c r="I9" s="19">
        <v>100</v>
      </c>
      <c r="J9" s="37">
        <v>1</v>
      </c>
      <c r="K9" s="106">
        <v>4.4967320261437909</v>
      </c>
      <c r="L9" s="38">
        <v>0</v>
      </c>
      <c r="M9" s="6">
        <v>30.07</v>
      </c>
      <c r="N9" s="72">
        <v>0</v>
      </c>
      <c r="O9" s="39">
        <v>10</v>
      </c>
      <c r="P9" s="40">
        <v>17</v>
      </c>
      <c r="Q9" s="41">
        <v>1</v>
      </c>
      <c r="R9" s="42">
        <v>3</v>
      </c>
      <c r="S9" s="43">
        <v>4</v>
      </c>
      <c r="T9" s="44">
        <v>1</v>
      </c>
      <c r="U9" s="66">
        <v>1</v>
      </c>
      <c r="V9" s="45">
        <v>1</v>
      </c>
      <c r="W9" s="148">
        <v>48</v>
      </c>
      <c r="X9" s="149">
        <v>0</v>
      </c>
      <c r="Y9" s="150">
        <v>0</v>
      </c>
      <c r="Z9" s="129"/>
      <c r="AA9" s="96">
        <v>40</v>
      </c>
      <c r="AB9" s="97">
        <v>7</v>
      </c>
      <c r="AC9" s="98">
        <v>0</v>
      </c>
    </row>
    <row r="10" spans="1:29" ht="14.25" customHeight="1" x14ac:dyDescent="0.2">
      <c r="A10" s="113" t="s">
        <v>75</v>
      </c>
      <c r="B10" s="4">
        <v>6177</v>
      </c>
      <c r="C10" s="10">
        <f t="shared" si="0"/>
        <v>3</v>
      </c>
      <c r="D10" s="33">
        <v>28</v>
      </c>
      <c r="E10" s="34">
        <v>26</v>
      </c>
      <c r="F10" s="35">
        <v>0</v>
      </c>
      <c r="G10" s="62">
        <v>20.775457341751661</v>
      </c>
      <c r="H10" s="36">
        <v>0</v>
      </c>
      <c r="I10" s="19">
        <v>0</v>
      </c>
      <c r="J10" s="37">
        <v>0</v>
      </c>
      <c r="K10" s="106">
        <v>4.3953375424963577</v>
      </c>
      <c r="L10" s="38">
        <v>0</v>
      </c>
      <c r="M10" s="6">
        <v>40.47</v>
      </c>
      <c r="N10" s="72">
        <v>0</v>
      </c>
      <c r="O10" s="39">
        <v>20</v>
      </c>
      <c r="P10" s="40">
        <v>44</v>
      </c>
      <c r="Q10" s="41">
        <v>1</v>
      </c>
      <c r="R10" s="42">
        <v>5</v>
      </c>
      <c r="S10" s="43">
        <v>4</v>
      </c>
      <c r="T10" s="44">
        <v>0</v>
      </c>
      <c r="U10" s="66">
        <v>1</v>
      </c>
      <c r="V10" s="45">
        <v>1</v>
      </c>
      <c r="W10" s="148">
        <v>48</v>
      </c>
      <c r="X10" s="149">
        <v>85</v>
      </c>
      <c r="Y10" s="150">
        <v>0</v>
      </c>
      <c r="Z10" s="129"/>
      <c r="AA10" s="96">
        <v>80</v>
      </c>
      <c r="AB10" s="97">
        <v>4</v>
      </c>
      <c r="AC10" s="98">
        <v>0</v>
      </c>
    </row>
    <row r="11" spans="1:29" ht="14.25" customHeight="1" x14ac:dyDescent="0.2">
      <c r="A11" s="113" t="s">
        <v>76</v>
      </c>
      <c r="B11" s="4">
        <v>2697</v>
      </c>
      <c r="C11" s="10">
        <f t="shared" si="0"/>
        <v>3</v>
      </c>
      <c r="D11" s="33">
        <v>15</v>
      </c>
      <c r="E11" s="34">
        <v>22</v>
      </c>
      <c r="F11" s="35">
        <v>1</v>
      </c>
      <c r="G11" s="62">
        <v>18.513904338153505</v>
      </c>
      <c r="H11" s="36">
        <v>0</v>
      </c>
      <c r="I11" s="19">
        <v>100</v>
      </c>
      <c r="J11" s="37">
        <v>1</v>
      </c>
      <c r="K11" s="106">
        <v>4.9128661475713757</v>
      </c>
      <c r="L11" s="38">
        <v>0</v>
      </c>
      <c r="M11" s="6">
        <v>47.83</v>
      </c>
      <c r="N11" s="72">
        <v>0</v>
      </c>
      <c r="O11" s="39">
        <v>9</v>
      </c>
      <c r="P11" s="40">
        <v>5</v>
      </c>
      <c r="Q11" s="41">
        <v>0</v>
      </c>
      <c r="R11" s="42">
        <v>2</v>
      </c>
      <c r="S11" s="43">
        <v>1</v>
      </c>
      <c r="T11" s="44">
        <v>0</v>
      </c>
      <c r="U11" s="66">
        <v>1</v>
      </c>
      <c r="V11" s="45">
        <v>0</v>
      </c>
      <c r="W11" s="148">
        <v>48</v>
      </c>
      <c r="X11" s="149">
        <v>0</v>
      </c>
      <c r="Y11" s="150">
        <v>0</v>
      </c>
      <c r="Z11" s="129"/>
      <c r="AA11" s="96">
        <v>20</v>
      </c>
      <c r="AB11" s="97">
        <v>1</v>
      </c>
      <c r="AC11" s="98">
        <v>0</v>
      </c>
    </row>
    <row r="12" spans="1:29" ht="14.25" customHeight="1" x14ac:dyDescent="0.2">
      <c r="A12" s="113" t="s">
        <v>77</v>
      </c>
      <c r="B12" s="4">
        <v>6087</v>
      </c>
      <c r="C12" s="10">
        <f t="shared" si="0"/>
        <v>7</v>
      </c>
      <c r="D12" s="33">
        <v>28</v>
      </c>
      <c r="E12" s="34">
        <v>34</v>
      </c>
      <c r="F12" s="35">
        <v>1</v>
      </c>
      <c r="G12" s="62">
        <v>32.96780022999836</v>
      </c>
      <c r="H12" s="36">
        <v>1</v>
      </c>
      <c r="I12" s="19">
        <v>0</v>
      </c>
      <c r="J12" s="37">
        <v>0</v>
      </c>
      <c r="K12" s="106">
        <v>8.969935929029079</v>
      </c>
      <c r="L12" s="38">
        <v>1</v>
      </c>
      <c r="M12" s="6">
        <v>55.86</v>
      </c>
      <c r="N12" s="72">
        <v>0</v>
      </c>
      <c r="O12" s="39">
        <v>20</v>
      </c>
      <c r="P12" s="40">
        <v>26</v>
      </c>
      <c r="Q12" s="41">
        <v>1</v>
      </c>
      <c r="R12" s="42">
        <v>5</v>
      </c>
      <c r="S12" s="43">
        <v>5</v>
      </c>
      <c r="T12" s="44">
        <v>1</v>
      </c>
      <c r="U12" s="66">
        <v>1</v>
      </c>
      <c r="V12" s="45">
        <v>1</v>
      </c>
      <c r="W12" s="148">
        <v>48</v>
      </c>
      <c r="X12" s="149">
        <v>30</v>
      </c>
      <c r="Y12" s="150">
        <v>0</v>
      </c>
      <c r="Z12" s="129"/>
      <c r="AA12" s="96">
        <v>80</v>
      </c>
      <c r="AB12" s="97">
        <v>44</v>
      </c>
      <c r="AC12" s="98">
        <v>0</v>
      </c>
    </row>
    <row r="13" spans="1:29" ht="14.25" customHeight="1" x14ac:dyDescent="0.2">
      <c r="A13" s="113" t="s">
        <v>221</v>
      </c>
      <c r="B13" s="4">
        <v>351</v>
      </c>
      <c r="C13" s="10">
        <v>6</v>
      </c>
      <c r="D13" s="33">
        <v>4</v>
      </c>
      <c r="E13" s="34">
        <v>2</v>
      </c>
      <c r="F13" s="35">
        <v>0</v>
      </c>
      <c r="G13" s="62">
        <v>59.997150997150996</v>
      </c>
      <c r="H13" s="36">
        <v>1</v>
      </c>
      <c r="I13" s="19">
        <v>100</v>
      </c>
      <c r="J13" s="37">
        <v>1</v>
      </c>
      <c r="K13" s="106">
        <v>30.626780626780626</v>
      </c>
      <c r="L13" s="38">
        <v>1</v>
      </c>
      <c r="M13" s="6">
        <v>162.38999999999999</v>
      </c>
      <c r="N13" s="72" t="s">
        <v>264</v>
      </c>
      <c r="O13" s="39">
        <v>4</v>
      </c>
      <c r="P13" s="40">
        <v>12</v>
      </c>
      <c r="Q13" s="41">
        <v>1</v>
      </c>
      <c r="R13" s="42">
        <v>1</v>
      </c>
      <c r="S13" s="43">
        <v>1</v>
      </c>
      <c r="T13" s="44">
        <v>1</v>
      </c>
      <c r="U13" s="66">
        <v>0</v>
      </c>
      <c r="V13" s="45">
        <v>1</v>
      </c>
      <c r="W13" s="151"/>
      <c r="X13" s="152"/>
      <c r="Y13" s="153"/>
      <c r="Z13" s="129"/>
      <c r="AA13" s="96">
        <v>4</v>
      </c>
      <c r="AB13" s="97">
        <v>0</v>
      </c>
      <c r="AC13" s="98">
        <v>0</v>
      </c>
    </row>
    <row r="14" spans="1:29" ht="14.25" customHeight="1" x14ac:dyDescent="0.2">
      <c r="A14" s="113" t="s">
        <v>10</v>
      </c>
      <c r="B14" s="4">
        <v>558</v>
      </c>
      <c r="C14" s="10">
        <v>2</v>
      </c>
      <c r="D14" s="33">
        <v>5</v>
      </c>
      <c r="E14" s="34">
        <v>2</v>
      </c>
      <c r="F14" s="35">
        <v>0</v>
      </c>
      <c r="G14" s="62">
        <v>5.1003584229390677</v>
      </c>
      <c r="H14" s="36">
        <v>0</v>
      </c>
      <c r="I14" s="19">
        <v>100</v>
      </c>
      <c r="J14" s="37">
        <v>1</v>
      </c>
      <c r="K14" s="106">
        <v>1.1648745519713262</v>
      </c>
      <c r="L14" s="38">
        <v>0</v>
      </c>
      <c r="M14" s="6">
        <v>125.45</v>
      </c>
      <c r="N14" s="72" t="s">
        <v>264</v>
      </c>
      <c r="O14" s="39">
        <v>6</v>
      </c>
      <c r="P14" s="40">
        <v>4</v>
      </c>
      <c r="Q14" s="41">
        <v>0</v>
      </c>
      <c r="R14" s="42">
        <v>2</v>
      </c>
      <c r="S14" s="43">
        <v>1</v>
      </c>
      <c r="T14" s="44">
        <v>0</v>
      </c>
      <c r="U14" s="66">
        <v>0</v>
      </c>
      <c r="V14" s="45">
        <v>1</v>
      </c>
      <c r="W14" s="151"/>
      <c r="X14" s="152"/>
      <c r="Y14" s="153"/>
      <c r="Z14" s="129"/>
      <c r="AA14" s="96">
        <v>6</v>
      </c>
      <c r="AB14" s="97">
        <v>0</v>
      </c>
      <c r="AC14" s="98">
        <v>0</v>
      </c>
    </row>
    <row r="15" spans="1:29" ht="14.25" customHeight="1" x14ac:dyDescent="0.2">
      <c r="A15" s="113" t="s">
        <v>11</v>
      </c>
      <c r="B15" s="4">
        <v>276</v>
      </c>
      <c r="C15" s="10">
        <v>3</v>
      </c>
      <c r="D15" s="33">
        <v>4</v>
      </c>
      <c r="E15" s="34">
        <v>2</v>
      </c>
      <c r="F15" s="35">
        <v>0</v>
      </c>
      <c r="G15" s="62">
        <v>11.25</v>
      </c>
      <c r="H15" s="36">
        <v>0</v>
      </c>
      <c r="I15" s="19">
        <v>100</v>
      </c>
      <c r="J15" s="37">
        <v>1</v>
      </c>
      <c r="K15" s="106">
        <v>2.5362318840579712</v>
      </c>
      <c r="L15" s="38">
        <v>0</v>
      </c>
      <c r="M15" s="6">
        <v>144.93</v>
      </c>
      <c r="N15" s="72" t="s">
        <v>264</v>
      </c>
      <c r="O15" s="39">
        <v>4</v>
      </c>
      <c r="P15" s="40">
        <v>5</v>
      </c>
      <c r="Q15" s="41">
        <v>1</v>
      </c>
      <c r="R15" s="42">
        <v>1</v>
      </c>
      <c r="S15" s="43">
        <v>1</v>
      </c>
      <c r="T15" s="44">
        <v>1</v>
      </c>
      <c r="U15" s="66">
        <v>0</v>
      </c>
      <c r="V15" s="45">
        <v>0</v>
      </c>
      <c r="W15" s="151"/>
      <c r="X15" s="152"/>
      <c r="Y15" s="153"/>
      <c r="Z15" s="129"/>
      <c r="AA15" s="96">
        <v>4</v>
      </c>
      <c r="AB15" s="97">
        <v>0</v>
      </c>
      <c r="AC15" s="98">
        <v>0</v>
      </c>
    </row>
    <row r="16" spans="1:29" ht="14.25" customHeight="1" x14ac:dyDescent="0.2">
      <c r="A16" s="113" t="s">
        <v>12</v>
      </c>
      <c r="B16" s="4">
        <v>607</v>
      </c>
      <c r="C16" s="10">
        <v>1</v>
      </c>
      <c r="D16" s="33">
        <v>5</v>
      </c>
      <c r="E16" s="34">
        <v>2</v>
      </c>
      <c r="F16" s="35">
        <v>0</v>
      </c>
      <c r="G16" s="62">
        <v>11.28171334431631</v>
      </c>
      <c r="H16" s="36">
        <v>0</v>
      </c>
      <c r="I16" s="19">
        <v>100</v>
      </c>
      <c r="J16" s="37">
        <v>1</v>
      </c>
      <c r="K16" s="106">
        <v>1.9769357495881383</v>
      </c>
      <c r="L16" s="38">
        <v>0</v>
      </c>
      <c r="M16" s="6">
        <v>65.900000000000006</v>
      </c>
      <c r="N16" s="72" t="s">
        <v>264</v>
      </c>
      <c r="O16" s="39">
        <v>6</v>
      </c>
      <c r="P16" s="40">
        <v>2</v>
      </c>
      <c r="Q16" s="41">
        <v>0</v>
      </c>
      <c r="R16" s="42">
        <v>2</v>
      </c>
      <c r="S16" s="43">
        <v>1</v>
      </c>
      <c r="T16" s="44">
        <v>0</v>
      </c>
      <c r="U16" s="66">
        <v>0</v>
      </c>
      <c r="V16" s="45">
        <v>0</v>
      </c>
      <c r="W16" s="151"/>
      <c r="X16" s="152"/>
      <c r="Y16" s="153"/>
      <c r="Z16" s="129"/>
      <c r="AA16" s="96">
        <v>6</v>
      </c>
      <c r="AB16" s="97">
        <v>0</v>
      </c>
      <c r="AC16" s="98">
        <v>0</v>
      </c>
    </row>
    <row r="17" spans="1:29" ht="14.25" customHeight="1" x14ac:dyDescent="0.2">
      <c r="A17" s="113" t="s">
        <v>13</v>
      </c>
      <c r="B17" s="4">
        <v>853</v>
      </c>
      <c r="C17" s="10">
        <v>1</v>
      </c>
      <c r="D17" s="33">
        <v>5</v>
      </c>
      <c r="E17" s="34">
        <v>2</v>
      </c>
      <c r="F17" s="35">
        <v>0</v>
      </c>
      <c r="G17" s="62">
        <v>22.218053927315356</v>
      </c>
      <c r="H17" s="36">
        <v>0</v>
      </c>
      <c r="I17" s="19">
        <v>100</v>
      </c>
      <c r="J17" s="37">
        <v>1</v>
      </c>
      <c r="K17" s="106">
        <v>4.2790152403282526</v>
      </c>
      <c r="L17" s="38">
        <v>0</v>
      </c>
      <c r="M17" s="6">
        <v>70.34</v>
      </c>
      <c r="N17" s="72" t="s">
        <v>264</v>
      </c>
      <c r="O17" s="39">
        <v>6</v>
      </c>
      <c r="P17" s="40">
        <v>4</v>
      </c>
      <c r="Q17" s="41">
        <v>0</v>
      </c>
      <c r="R17" s="42">
        <v>2</v>
      </c>
      <c r="S17" s="43">
        <v>1</v>
      </c>
      <c r="T17" s="44">
        <v>0</v>
      </c>
      <c r="U17" s="66">
        <v>0</v>
      </c>
      <c r="V17" s="45">
        <v>0</v>
      </c>
      <c r="W17" s="151"/>
      <c r="X17" s="152"/>
      <c r="Y17" s="153"/>
      <c r="Z17" s="129"/>
      <c r="AA17" s="96">
        <v>6</v>
      </c>
      <c r="AB17" s="97">
        <v>0</v>
      </c>
      <c r="AC17" s="98">
        <v>0</v>
      </c>
    </row>
    <row r="18" spans="1:29" ht="14.25" customHeight="1" x14ac:dyDescent="0.2">
      <c r="A18" s="113" t="s">
        <v>14</v>
      </c>
      <c r="B18" s="4">
        <v>307</v>
      </c>
      <c r="C18" s="10">
        <v>3</v>
      </c>
      <c r="D18" s="33">
        <v>4</v>
      </c>
      <c r="E18" s="34">
        <v>2</v>
      </c>
      <c r="F18" s="35">
        <v>0</v>
      </c>
      <c r="G18" s="62">
        <v>26.208469055374593</v>
      </c>
      <c r="H18" s="36">
        <v>0</v>
      </c>
      <c r="I18" s="19">
        <v>100</v>
      </c>
      <c r="J18" s="37">
        <v>1</v>
      </c>
      <c r="K18" s="106">
        <v>5.7003257328990227</v>
      </c>
      <c r="L18" s="38">
        <v>0</v>
      </c>
      <c r="M18" s="6">
        <v>97.72</v>
      </c>
      <c r="N18" s="72" t="s">
        <v>264</v>
      </c>
      <c r="O18" s="39">
        <v>4</v>
      </c>
      <c r="P18" s="40">
        <v>10</v>
      </c>
      <c r="Q18" s="41">
        <v>1</v>
      </c>
      <c r="R18" s="42">
        <v>1</v>
      </c>
      <c r="S18" s="43">
        <v>1</v>
      </c>
      <c r="T18" s="44">
        <v>1</v>
      </c>
      <c r="U18" s="66">
        <v>0</v>
      </c>
      <c r="V18" s="45">
        <v>0</v>
      </c>
      <c r="W18" s="151"/>
      <c r="X18" s="152"/>
      <c r="Y18" s="153"/>
      <c r="Z18" s="129"/>
      <c r="AA18" s="96">
        <v>4</v>
      </c>
      <c r="AB18" s="97">
        <v>0</v>
      </c>
      <c r="AC18" s="98">
        <v>0</v>
      </c>
    </row>
    <row r="19" spans="1:29" ht="14.25" customHeight="1" x14ac:dyDescent="0.2">
      <c r="A19" s="113" t="s">
        <v>15</v>
      </c>
      <c r="B19" s="4">
        <v>1464</v>
      </c>
      <c r="C19" s="10">
        <f t="shared" si="0"/>
        <v>1</v>
      </c>
      <c r="D19" s="33">
        <v>15</v>
      </c>
      <c r="E19" s="34">
        <v>3</v>
      </c>
      <c r="F19" s="35">
        <v>0</v>
      </c>
      <c r="G19" s="62">
        <v>27.321721311475411</v>
      </c>
      <c r="H19" s="36">
        <v>0</v>
      </c>
      <c r="I19" s="19">
        <v>100</v>
      </c>
      <c r="J19" s="37">
        <v>1</v>
      </c>
      <c r="K19" s="106">
        <v>4.7131147540983607</v>
      </c>
      <c r="L19" s="38">
        <v>0</v>
      </c>
      <c r="M19" s="6">
        <v>33.47</v>
      </c>
      <c r="N19" s="72">
        <v>0</v>
      </c>
      <c r="O19" s="39">
        <v>9</v>
      </c>
      <c r="P19" s="40">
        <v>4</v>
      </c>
      <c r="Q19" s="41">
        <v>0</v>
      </c>
      <c r="R19" s="42">
        <v>2</v>
      </c>
      <c r="S19" s="43">
        <v>1</v>
      </c>
      <c r="T19" s="44">
        <v>0</v>
      </c>
      <c r="U19" s="66">
        <v>0</v>
      </c>
      <c r="V19" s="45">
        <v>0</v>
      </c>
      <c r="W19" s="151"/>
      <c r="X19" s="152"/>
      <c r="Y19" s="153"/>
      <c r="Z19" s="129"/>
      <c r="AA19" s="96">
        <v>20</v>
      </c>
      <c r="AB19" s="97">
        <v>0</v>
      </c>
      <c r="AC19" s="98">
        <v>0</v>
      </c>
    </row>
    <row r="20" spans="1:29" ht="14.25" customHeight="1" x14ac:dyDescent="0.2">
      <c r="A20" s="113" t="s">
        <v>91</v>
      </c>
      <c r="B20" s="4">
        <v>1242</v>
      </c>
      <c r="C20" s="10">
        <f t="shared" si="0"/>
        <v>1</v>
      </c>
      <c r="D20" s="33">
        <v>15</v>
      </c>
      <c r="E20" s="34">
        <v>2</v>
      </c>
      <c r="F20" s="35">
        <v>0</v>
      </c>
      <c r="G20" s="62">
        <v>13.64573268921095</v>
      </c>
      <c r="H20" s="36">
        <v>0</v>
      </c>
      <c r="I20" s="19">
        <v>100</v>
      </c>
      <c r="J20" s="37">
        <v>1</v>
      </c>
      <c r="K20" s="106">
        <v>3.0193236714975846</v>
      </c>
      <c r="L20" s="38">
        <v>0</v>
      </c>
      <c r="M20" s="6">
        <v>30.6</v>
      </c>
      <c r="N20" s="72">
        <v>0</v>
      </c>
      <c r="O20" s="39">
        <v>9</v>
      </c>
      <c r="P20" s="40">
        <v>6</v>
      </c>
      <c r="Q20" s="41">
        <v>0</v>
      </c>
      <c r="R20" s="42">
        <v>2</v>
      </c>
      <c r="S20" s="43">
        <v>1</v>
      </c>
      <c r="T20" s="44">
        <v>0</v>
      </c>
      <c r="U20" s="66">
        <v>0</v>
      </c>
      <c r="V20" s="45">
        <v>0</v>
      </c>
      <c r="W20" s="151"/>
      <c r="X20" s="152"/>
      <c r="Y20" s="153"/>
      <c r="Z20" s="129"/>
      <c r="AA20" s="96">
        <v>20</v>
      </c>
      <c r="AB20" s="97">
        <v>0</v>
      </c>
      <c r="AC20" s="98">
        <v>0</v>
      </c>
    </row>
    <row r="21" spans="1:29" ht="14.25" customHeight="1" x14ac:dyDescent="0.2">
      <c r="A21" s="113" t="s">
        <v>92</v>
      </c>
      <c r="B21" s="4">
        <v>225</v>
      </c>
      <c r="C21" s="10">
        <v>6</v>
      </c>
      <c r="D21" s="33">
        <v>4</v>
      </c>
      <c r="E21" s="34">
        <v>5</v>
      </c>
      <c r="F21" s="35">
        <v>1</v>
      </c>
      <c r="G21" s="62">
        <v>0</v>
      </c>
      <c r="H21" s="36">
        <v>0</v>
      </c>
      <c r="I21" s="19">
        <v>100</v>
      </c>
      <c r="J21" s="37">
        <v>1</v>
      </c>
      <c r="K21" s="106">
        <v>1.3333333333333335</v>
      </c>
      <c r="L21" s="38">
        <v>0</v>
      </c>
      <c r="M21" s="6">
        <v>200</v>
      </c>
      <c r="N21" s="72" t="s">
        <v>264</v>
      </c>
      <c r="O21" s="39">
        <v>4</v>
      </c>
      <c r="P21" s="40">
        <v>12</v>
      </c>
      <c r="Q21" s="41">
        <v>1</v>
      </c>
      <c r="R21" s="42">
        <v>1</v>
      </c>
      <c r="S21" s="43">
        <v>1</v>
      </c>
      <c r="T21" s="44">
        <v>1</v>
      </c>
      <c r="U21" s="66">
        <v>1</v>
      </c>
      <c r="V21" s="45">
        <v>0</v>
      </c>
      <c r="W21" s="151"/>
      <c r="X21" s="152"/>
      <c r="Y21" s="153"/>
      <c r="Z21" s="129"/>
      <c r="AA21" s="96">
        <v>4</v>
      </c>
      <c r="AB21" s="97">
        <v>5</v>
      </c>
      <c r="AC21" s="98">
        <v>1</v>
      </c>
    </row>
    <row r="22" spans="1:29" ht="14.25" customHeight="1" x14ac:dyDescent="0.2">
      <c r="A22" s="113" t="s">
        <v>208</v>
      </c>
      <c r="B22" s="4">
        <v>467</v>
      </c>
      <c r="C22" s="10">
        <v>5</v>
      </c>
      <c r="D22" s="33">
        <v>4</v>
      </c>
      <c r="E22" s="34">
        <v>5</v>
      </c>
      <c r="F22" s="35">
        <v>1</v>
      </c>
      <c r="G22" s="62">
        <v>0</v>
      </c>
      <c r="H22" s="36">
        <v>0</v>
      </c>
      <c r="I22" s="19">
        <v>100</v>
      </c>
      <c r="J22" s="37">
        <v>1</v>
      </c>
      <c r="K22" s="106">
        <v>0</v>
      </c>
      <c r="L22" s="38">
        <v>0</v>
      </c>
      <c r="M22" s="6">
        <v>214.13</v>
      </c>
      <c r="N22" s="72" t="s">
        <v>264</v>
      </c>
      <c r="O22" s="39">
        <v>4</v>
      </c>
      <c r="P22" s="40">
        <v>36</v>
      </c>
      <c r="Q22" s="41">
        <v>1</v>
      </c>
      <c r="R22" s="42">
        <v>1</v>
      </c>
      <c r="S22" s="43">
        <v>1</v>
      </c>
      <c r="T22" s="44">
        <v>1</v>
      </c>
      <c r="U22" s="66">
        <v>0</v>
      </c>
      <c r="V22" s="45">
        <v>1</v>
      </c>
      <c r="W22" s="151"/>
      <c r="X22" s="152"/>
      <c r="Y22" s="153"/>
      <c r="Z22" s="129"/>
      <c r="AA22" s="96">
        <v>4</v>
      </c>
      <c r="AB22" s="97">
        <v>0</v>
      </c>
      <c r="AC22" s="98">
        <v>0</v>
      </c>
    </row>
    <row r="23" spans="1:29" ht="14.25" customHeight="1" x14ac:dyDescent="0.2">
      <c r="A23" s="113" t="s">
        <v>93</v>
      </c>
      <c r="B23" s="4">
        <v>167</v>
      </c>
      <c r="C23" s="10">
        <v>5</v>
      </c>
      <c r="D23" s="33">
        <v>4</v>
      </c>
      <c r="E23" s="34">
        <v>2</v>
      </c>
      <c r="F23" s="35">
        <v>0</v>
      </c>
      <c r="G23" s="62">
        <v>60.395209580838326</v>
      </c>
      <c r="H23" s="36">
        <v>1</v>
      </c>
      <c r="I23" s="19">
        <v>100</v>
      </c>
      <c r="J23" s="37">
        <v>1</v>
      </c>
      <c r="K23" s="106">
        <v>18.263473053892216</v>
      </c>
      <c r="L23" s="38">
        <v>1</v>
      </c>
      <c r="M23" s="6">
        <v>179.64</v>
      </c>
      <c r="N23" s="72" t="s">
        <v>264</v>
      </c>
      <c r="O23" s="39">
        <v>4</v>
      </c>
      <c r="P23" s="40">
        <v>17</v>
      </c>
      <c r="Q23" s="41">
        <v>1</v>
      </c>
      <c r="R23" s="42">
        <v>1</v>
      </c>
      <c r="S23" s="43">
        <v>1</v>
      </c>
      <c r="T23" s="44">
        <v>1</v>
      </c>
      <c r="U23" s="66">
        <v>0</v>
      </c>
      <c r="V23" s="45">
        <v>0</v>
      </c>
      <c r="W23" s="151"/>
      <c r="X23" s="152"/>
      <c r="Y23" s="153"/>
      <c r="Z23" s="129"/>
      <c r="AA23" s="96">
        <v>4</v>
      </c>
      <c r="AB23" s="97">
        <v>2</v>
      </c>
      <c r="AC23" s="98">
        <v>0</v>
      </c>
    </row>
    <row r="24" spans="1:29" ht="14.25" customHeight="1" x14ac:dyDescent="0.2">
      <c r="A24" s="113" t="s">
        <v>16</v>
      </c>
      <c r="B24" s="4">
        <v>908</v>
      </c>
      <c r="C24" s="10">
        <v>2</v>
      </c>
      <c r="D24" s="33">
        <v>5</v>
      </c>
      <c r="E24" s="34">
        <v>4</v>
      </c>
      <c r="F24" s="35">
        <v>0</v>
      </c>
      <c r="G24" s="62">
        <v>23.848017621145374</v>
      </c>
      <c r="H24" s="36">
        <v>0</v>
      </c>
      <c r="I24" s="19">
        <v>100</v>
      </c>
      <c r="J24" s="37">
        <v>1</v>
      </c>
      <c r="K24" s="106">
        <v>5.4515418502202646</v>
      </c>
      <c r="L24" s="38">
        <v>0</v>
      </c>
      <c r="M24" s="6">
        <v>77.09</v>
      </c>
      <c r="N24" s="72" t="s">
        <v>264</v>
      </c>
      <c r="O24" s="39">
        <v>6</v>
      </c>
      <c r="P24" s="40">
        <v>4</v>
      </c>
      <c r="Q24" s="41">
        <v>0</v>
      </c>
      <c r="R24" s="42">
        <v>2</v>
      </c>
      <c r="S24" s="43">
        <v>1</v>
      </c>
      <c r="T24" s="44">
        <v>0</v>
      </c>
      <c r="U24" s="66">
        <v>1</v>
      </c>
      <c r="V24" s="45">
        <v>0</v>
      </c>
      <c r="W24" s="151"/>
      <c r="X24" s="152"/>
      <c r="Y24" s="153"/>
      <c r="Z24" s="129"/>
      <c r="AA24" s="96">
        <v>6</v>
      </c>
      <c r="AB24" s="97">
        <v>0</v>
      </c>
      <c r="AC24" s="98">
        <v>0</v>
      </c>
    </row>
    <row r="25" spans="1:29" ht="14.25" customHeight="1" x14ac:dyDescent="0.2">
      <c r="A25" s="113" t="s">
        <v>17</v>
      </c>
      <c r="B25" s="4">
        <v>1030</v>
      </c>
      <c r="C25" s="10">
        <f t="shared" si="0"/>
        <v>4</v>
      </c>
      <c r="D25" s="33">
        <v>15</v>
      </c>
      <c r="E25" s="34">
        <v>3</v>
      </c>
      <c r="F25" s="35">
        <v>0</v>
      </c>
      <c r="G25" s="62">
        <v>22.999029126213593</v>
      </c>
      <c r="H25" s="36">
        <v>0</v>
      </c>
      <c r="I25" s="19">
        <v>100</v>
      </c>
      <c r="J25" s="37">
        <v>1</v>
      </c>
      <c r="K25" s="106">
        <v>7.1359223300970873</v>
      </c>
      <c r="L25" s="38">
        <v>1</v>
      </c>
      <c r="M25" s="6">
        <v>58.25</v>
      </c>
      <c r="N25" s="72">
        <v>0</v>
      </c>
      <c r="O25" s="39">
        <v>9</v>
      </c>
      <c r="P25" s="40">
        <v>8</v>
      </c>
      <c r="Q25" s="41">
        <v>0</v>
      </c>
      <c r="R25" s="42">
        <v>2</v>
      </c>
      <c r="S25" s="43">
        <v>3</v>
      </c>
      <c r="T25" s="44">
        <v>1</v>
      </c>
      <c r="U25" s="66">
        <v>0</v>
      </c>
      <c r="V25" s="45">
        <v>1</v>
      </c>
      <c r="W25" s="151"/>
      <c r="X25" s="152"/>
      <c r="Y25" s="153"/>
      <c r="Z25" s="129"/>
      <c r="AA25" s="96">
        <v>20</v>
      </c>
      <c r="AB25" s="97">
        <v>0</v>
      </c>
      <c r="AC25" s="98">
        <v>0</v>
      </c>
    </row>
    <row r="26" spans="1:29" ht="14.25" customHeight="1" x14ac:dyDescent="0.2">
      <c r="A26" s="113" t="s">
        <v>94</v>
      </c>
      <c r="B26" s="4">
        <v>904</v>
      </c>
      <c r="C26" s="10">
        <v>0</v>
      </c>
      <c r="D26" s="33">
        <v>5</v>
      </c>
      <c r="E26" s="34">
        <v>0</v>
      </c>
      <c r="F26" s="35">
        <v>0</v>
      </c>
      <c r="G26" s="62">
        <v>0</v>
      </c>
      <c r="H26" s="36">
        <v>0</v>
      </c>
      <c r="I26" s="19">
        <v>0</v>
      </c>
      <c r="J26" s="37">
        <v>0</v>
      </c>
      <c r="K26" s="106">
        <v>0</v>
      </c>
      <c r="L26" s="38">
        <v>0</v>
      </c>
      <c r="M26" s="6">
        <v>0</v>
      </c>
      <c r="N26" s="72" t="s">
        <v>264</v>
      </c>
      <c r="O26" s="39">
        <v>6</v>
      </c>
      <c r="P26" s="40">
        <v>0</v>
      </c>
      <c r="Q26" s="41">
        <v>0</v>
      </c>
      <c r="R26" s="42">
        <v>2</v>
      </c>
      <c r="S26" s="43">
        <v>0</v>
      </c>
      <c r="T26" s="44">
        <v>0</v>
      </c>
      <c r="U26" s="66">
        <v>0</v>
      </c>
      <c r="V26" s="45">
        <v>0</v>
      </c>
      <c r="W26" s="151"/>
      <c r="X26" s="152"/>
      <c r="Y26" s="153"/>
      <c r="Z26" s="129"/>
      <c r="AA26" s="96">
        <v>6</v>
      </c>
      <c r="AB26" s="97">
        <v>0</v>
      </c>
      <c r="AC26" s="98">
        <v>0</v>
      </c>
    </row>
    <row r="27" spans="1:29" ht="14.25" customHeight="1" x14ac:dyDescent="0.2">
      <c r="A27" s="113" t="s">
        <v>18</v>
      </c>
      <c r="B27" s="4">
        <v>266</v>
      </c>
      <c r="C27" s="10">
        <v>6</v>
      </c>
      <c r="D27" s="33">
        <v>4</v>
      </c>
      <c r="E27" s="34">
        <v>2</v>
      </c>
      <c r="F27" s="35">
        <v>0</v>
      </c>
      <c r="G27" s="62">
        <v>34.977443609022558</v>
      </c>
      <c r="H27" s="36">
        <v>1</v>
      </c>
      <c r="I27" s="19">
        <v>100</v>
      </c>
      <c r="J27" s="37">
        <v>1</v>
      </c>
      <c r="K27" s="106">
        <v>6.954887218045112</v>
      </c>
      <c r="L27" s="38">
        <v>1</v>
      </c>
      <c r="M27" s="6">
        <v>210.53</v>
      </c>
      <c r="N27" s="72" t="s">
        <v>264</v>
      </c>
      <c r="O27" s="39">
        <v>4</v>
      </c>
      <c r="P27" s="40">
        <v>16</v>
      </c>
      <c r="Q27" s="41">
        <v>1</v>
      </c>
      <c r="R27" s="42">
        <v>1</v>
      </c>
      <c r="S27" s="43">
        <v>2</v>
      </c>
      <c r="T27" s="44">
        <v>1</v>
      </c>
      <c r="U27" s="66">
        <v>0</v>
      </c>
      <c r="V27" s="45">
        <v>1</v>
      </c>
      <c r="W27" s="151"/>
      <c r="X27" s="152"/>
      <c r="Y27" s="153"/>
      <c r="Z27" s="129"/>
      <c r="AA27" s="96">
        <v>4</v>
      </c>
      <c r="AB27" s="97">
        <v>0</v>
      </c>
      <c r="AC27" s="98">
        <v>0</v>
      </c>
    </row>
    <row r="28" spans="1:29" ht="14.25" customHeight="1" x14ac:dyDescent="0.2">
      <c r="A28" s="113" t="s">
        <v>19</v>
      </c>
      <c r="B28" s="4">
        <v>221</v>
      </c>
      <c r="C28" s="10">
        <v>5</v>
      </c>
      <c r="D28" s="33">
        <v>4</v>
      </c>
      <c r="E28" s="34">
        <v>1</v>
      </c>
      <c r="F28" s="35">
        <v>0</v>
      </c>
      <c r="G28" s="62">
        <v>55.475113122171948</v>
      </c>
      <c r="H28" s="36">
        <v>1</v>
      </c>
      <c r="I28" s="19">
        <v>100</v>
      </c>
      <c r="J28" s="37">
        <v>1</v>
      </c>
      <c r="K28" s="106">
        <v>12.44343891402715</v>
      </c>
      <c r="L28" s="38">
        <v>1</v>
      </c>
      <c r="M28" s="6">
        <v>181</v>
      </c>
      <c r="N28" s="72" t="s">
        <v>264</v>
      </c>
      <c r="O28" s="39">
        <v>4</v>
      </c>
      <c r="P28" s="40">
        <v>3</v>
      </c>
      <c r="Q28" s="41">
        <v>0</v>
      </c>
      <c r="R28" s="42">
        <v>1</v>
      </c>
      <c r="S28" s="43">
        <v>1</v>
      </c>
      <c r="T28" s="44">
        <v>1</v>
      </c>
      <c r="U28" s="66">
        <v>1</v>
      </c>
      <c r="V28" s="45">
        <v>0</v>
      </c>
      <c r="W28" s="151"/>
      <c r="X28" s="152"/>
      <c r="Y28" s="153"/>
      <c r="Z28" s="129"/>
      <c r="AA28" s="96">
        <v>4</v>
      </c>
      <c r="AB28" s="97">
        <v>3</v>
      </c>
      <c r="AC28" s="98">
        <v>0</v>
      </c>
    </row>
    <row r="29" spans="1:29" ht="14.25" customHeight="1" x14ac:dyDescent="0.2">
      <c r="A29" s="113" t="s">
        <v>20</v>
      </c>
      <c r="B29" s="4">
        <v>1238</v>
      </c>
      <c r="C29" s="10">
        <f t="shared" si="0"/>
        <v>2</v>
      </c>
      <c r="D29" s="33">
        <v>15</v>
      </c>
      <c r="E29" s="34">
        <v>2</v>
      </c>
      <c r="F29" s="35">
        <v>0</v>
      </c>
      <c r="G29" s="62">
        <v>15.138933764135702</v>
      </c>
      <c r="H29" s="36">
        <v>0</v>
      </c>
      <c r="I29" s="19">
        <v>100</v>
      </c>
      <c r="J29" s="37">
        <v>1</v>
      </c>
      <c r="K29" s="106">
        <v>1.8982229402261712</v>
      </c>
      <c r="L29" s="38">
        <v>0</v>
      </c>
      <c r="M29" s="6">
        <v>32.31</v>
      </c>
      <c r="N29" s="72">
        <v>0</v>
      </c>
      <c r="O29" s="39">
        <v>9</v>
      </c>
      <c r="P29" s="40">
        <v>1</v>
      </c>
      <c r="Q29" s="41">
        <v>0</v>
      </c>
      <c r="R29" s="42">
        <v>2</v>
      </c>
      <c r="S29" s="43">
        <v>1</v>
      </c>
      <c r="T29" s="44">
        <v>0</v>
      </c>
      <c r="U29" s="66">
        <v>0</v>
      </c>
      <c r="V29" s="45">
        <v>1</v>
      </c>
      <c r="W29" s="151"/>
      <c r="X29" s="152"/>
      <c r="Y29" s="153"/>
      <c r="Z29" s="129"/>
      <c r="AA29" s="96">
        <v>20</v>
      </c>
      <c r="AB29" s="97">
        <v>0</v>
      </c>
      <c r="AC29" s="98">
        <v>0</v>
      </c>
    </row>
    <row r="30" spans="1:29" ht="14.25" customHeight="1" x14ac:dyDescent="0.2">
      <c r="A30" s="113" t="s">
        <v>21</v>
      </c>
      <c r="B30" s="4">
        <v>638</v>
      </c>
      <c r="C30" s="10">
        <v>3</v>
      </c>
      <c r="D30" s="33">
        <v>5</v>
      </c>
      <c r="E30" s="34">
        <v>2</v>
      </c>
      <c r="F30" s="35">
        <v>0</v>
      </c>
      <c r="G30" s="62">
        <v>15.407523510971787</v>
      </c>
      <c r="H30" s="36">
        <v>0</v>
      </c>
      <c r="I30" s="19">
        <v>100</v>
      </c>
      <c r="J30" s="37">
        <v>1</v>
      </c>
      <c r="K30" s="106">
        <v>4.4670846394984327</v>
      </c>
      <c r="L30" s="38">
        <v>0</v>
      </c>
      <c r="M30" s="6">
        <v>47.02</v>
      </c>
      <c r="N30" s="72" t="s">
        <v>264</v>
      </c>
      <c r="O30" s="39">
        <v>6</v>
      </c>
      <c r="P30" s="40">
        <v>6</v>
      </c>
      <c r="Q30" s="41">
        <v>1</v>
      </c>
      <c r="R30" s="42">
        <v>2</v>
      </c>
      <c r="S30" s="43">
        <v>1</v>
      </c>
      <c r="T30" s="44">
        <v>0</v>
      </c>
      <c r="U30" s="66">
        <v>1</v>
      </c>
      <c r="V30" s="45">
        <v>0</v>
      </c>
      <c r="W30" s="151"/>
      <c r="X30" s="152"/>
      <c r="Y30" s="153"/>
      <c r="Z30" s="129"/>
      <c r="AA30" s="96">
        <v>6</v>
      </c>
      <c r="AB30" s="97">
        <v>0</v>
      </c>
      <c r="AC30" s="98">
        <v>0</v>
      </c>
    </row>
    <row r="31" spans="1:29" ht="14.25" customHeight="1" x14ac:dyDescent="0.2">
      <c r="A31" s="113" t="s">
        <v>95</v>
      </c>
      <c r="B31" s="4">
        <v>863</v>
      </c>
      <c r="C31" s="10">
        <v>0</v>
      </c>
      <c r="D31" s="33">
        <v>5</v>
      </c>
      <c r="E31" s="34">
        <v>0</v>
      </c>
      <c r="F31" s="35">
        <v>0</v>
      </c>
      <c r="G31" s="62">
        <v>0</v>
      </c>
      <c r="H31" s="36">
        <v>0</v>
      </c>
      <c r="I31" s="19">
        <v>0</v>
      </c>
      <c r="J31" s="37">
        <v>0</v>
      </c>
      <c r="K31" s="106">
        <v>0</v>
      </c>
      <c r="L31" s="38">
        <v>0</v>
      </c>
      <c r="M31" s="6">
        <v>0</v>
      </c>
      <c r="N31" s="72" t="s">
        <v>264</v>
      </c>
      <c r="O31" s="39">
        <v>6</v>
      </c>
      <c r="P31" s="40">
        <v>0</v>
      </c>
      <c r="Q31" s="41">
        <v>0</v>
      </c>
      <c r="R31" s="42">
        <v>2</v>
      </c>
      <c r="S31" s="43">
        <v>0</v>
      </c>
      <c r="T31" s="44">
        <v>0</v>
      </c>
      <c r="U31" s="66">
        <v>0</v>
      </c>
      <c r="V31" s="45">
        <v>0</v>
      </c>
      <c r="W31" s="151"/>
      <c r="X31" s="152"/>
      <c r="Y31" s="153"/>
      <c r="Z31" s="129"/>
      <c r="AA31" s="96">
        <v>6</v>
      </c>
      <c r="AB31" s="97">
        <v>0</v>
      </c>
      <c r="AC31" s="98">
        <v>0</v>
      </c>
    </row>
    <row r="32" spans="1:29" ht="14.25" customHeight="1" x14ac:dyDescent="0.2">
      <c r="A32" s="113" t="s">
        <v>82</v>
      </c>
      <c r="B32" s="4">
        <v>1068</v>
      </c>
      <c r="C32" s="10">
        <f t="shared" si="0"/>
        <v>4</v>
      </c>
      <c r="D32" s="33">
        <v>15</v>
      </c>
      <c r="E32" s="34">
        <v>5</v>
      </c>
      <c r="F32" s="35">
        <v>0</v>
      </c>
      <c r="G32" s="62">
        <v>34.937265917602993</v>
      </c>
      <c r="H32" s="36">
        <v>1</v>
      </c>
      <c r="I32" s="19">
        <v>100</v>
      </c>
      <c r="J32" s="37">
        <v>1</v>
      </c>
      <c r="K32" s="106">
        <v>10.065543071161049</v>
      </c>
      <c r="L32" s="38">
        <v>1</v>
      </c>
      <c r="M32" s="6">
        <v>23.41</v>
      </c>
      <c r="N32" s="72">
        <v>0</v>
      </c>
      <c r="O32" s="39">
        <v>9</v>
      </c>
      <c r="P32" s="40">
        <v>4</v>
      </c>
      <c r="Q32" s="41">
        <v>0</v>
      </c>
      <c r="R32" s="42">
        <v>2</v>
      </c>
      <c r="S32" s="43">
        <v>1</v>
      </c>
      <c r="T32" s="44">
        <v>0</v>
      </c>
      <c r="U32" s="66">
        <v>1</v>
      </c>
      <c r="V32" s="45">
        <v>0</v>
      </c>
      <c r="W32" s="151"/>
      <c r="X32" s="152"/>
      <c r="Y32" s="153"/>
      <c r="Z32" s="129"/>
      <c r="AA32" s="96">
        <v>20</v>
      </c>
      <c r="AB32" s="97">
        <v>2</v>
      </c>
      <c r="AC32" s="98">
        <v>0</v>
      </c>
    </row>
    <row r="33" spans="1:29" ht="14.25" customHeight="1" x14ac:dyDescent="0.2">
      <c r="A33" s="113" t="s">
        <v>22</v>
      </c>
      <c r="B33" s="4">
        <v>179</v>
      </c>
      <c r="C33" s="10">
        <v>8</v>
      </c>
      <c r="D33" s="33">
        <v>4</v>
      </c>
      <c r="E33" s="34">
        <v>2</v>
      </c>
      <c r="F33" s="35">
        <v>0</v>
      </c>
      <c r="G33" s="62">
        <v>66.988826815642454</v>
      </c>
      <c r="H33" s="36">
        <v>1</v>
      </c>
      <c r="I33" s="19">
        <v>100</v>
      </c>
      <c r="J33" s="37">
        <v>1</v>
      </c>
      <c r="K33" s="106">
        <v>15.921787709497206</v>
      </c>
      <c r="L33" s="38">
        <v>1</v>
      </c>
      <c r="M33" s="6">
        <v>268.16000000000003</v>
      </c>
      <c r="N33" s="72" t="s">
        <v>264</v>
      </c>
      <c r="O33" s="39">
        <v>4</v>
      </c>
      <c r="P33" s="40">
        <v>8</v>
      </c>
      <c r="Q33" s="41">
        <v>1</v>
      </c>
      <c r="R33" s="42">
        <v>1</v>
      </c>
      <c r="S33" s="43">
        <v>1</v>
      </c>
      <c r="T33" s="44">
        <v>1</v>
      </c>
      <c r="U33" s="66">
        <v>1</v>
      </c>
      <c r="V33" s="45">
        <v>1</v>
      </c>
      <c r="W33" s="151"/>
      <c r="X33" s="152"/>
      <c r="Y33" s="153"/>
      <c r="Z33" s="129"/>
      <c r="AA33" s="96">
        <v>4</v>
      </c>
      <c r="AB33" s="97">
        <v>9</v>
      </c>
      <c r="AC33" s="98">
        <v>1</v>
      </c>
    </row>
    <row r="34" spans="1:29" ht="14.25" customHeight="1" x14ac:dyDescent="0.2">
      <c r="A34" s="113" t="s">
        <v>23</v>
      </c>
      <c r="B34" s="4">
        <v>963</v>
      </c>
      <c r="C34" s="10">
        <v>2</v>
      </c>
      <c r="D34" s="33">
        <v>5</v>
      </c>
      <c r="E34" s="34">
        <v>3</v>
      </c>
      <c r="F34" s="35">
        <v>0</v>
      </c>
      <c r="G34" s="62">
        <v>10.687435098650052</v>
      </c>
      <c r="H34" s="36">
        <v>0</v>
      </c>
      <c r="I34" s="19">
        <v>100</v>
      </c>
      <c r="J34" s="37">
        <v>1</v>
      </c>
      <c r="K34" s="106">
        <v>2.232606438213915</v>
      </c>
      <c r="L34" s="38">
        <v>0</v>
      </c>
      <c r="M34" s="6">
        <v>47.77</v>
      </c>
      <c r="N34" s="72" t="s">
        <v>264</v>
      </c>
      <c r="O34" s="39">
        <v>6</v>
      </c>
      <c r="P34" s="40">
        <v>15</v>
      </c>
      <c r="Q34" s="41">
        <v>1</v>
      </c>
      <c r="R34" s="42">
        <v>2</v>
      </c>
      <c r="S34" s="43">
        <v>1</v>
      </c>
      <c r="T34" s="44">
        <v>0</v>
      </c>
      <c r="U34" s="66">
        <v>0</v>
      </c>
      <c r="V34" s="45">
        <v>0</v>
      </c>
      <c r="W34" s="151"/>
      <c r="X34" s="152"/>
      <c r="Y34" s="153"/>
      <c r="Z34" s="129"/>
      <c r="AA34" s="96">
        <v>6</v>
      </c>
      <c r="AB34" s="97">
        <v>0</v>
      </c>
      <c r="AC34" s="98">
        <v>0</v>
      </c>
    </row>
    <row r="35" spans="1:29" ht="14.25" customHeight="1" x14ac:dyDescent="0.2">
      <c r="A35" s="113" t="s">
        <v>24</v>
      </c>
      <c r="B35" s="4">
        <v>622</v>
      </c>
      <c r="C35" s="10">
        <v>5</v>
      </c>
      <c r="D35" s="33">
        <v>5</v>
      </c>
      <c r="E35" s="34">
        <v>6</v>
      </c>
      <c r="F35" s="35">
        <v>1</v>
      </c>
      <c r="G35" s="62">
        <v>33.049839228295816</v>
      </c>
      <c r="H35" s="36">
        <v>1</v>
      </c>
      <c r="I35" s="19">
        <v>100</v>
      </c>
      <c r="J35" s="37">
        <v>1</v>
      </c>
      <c r="K35" s="106">
        <v>6.672025723472669</v>
      </c>
      <c r="L35" s="38">
        <v>0</v>
      </c>
      <c r="M35" s="6">
        <v>48.23</v>
      </c>
      <c r="N35" s="72" t="s">
        <v>264</v>
      </c>
      <c r="O35" s="39">
        <v>6</v>
      </c>
      <c r="P35" s="40">
        <v>12</v>
      </c>
      <c r="Q35" s="41">
        <v>1</v>
      </c>
      <c r="R35" s="42">
        <v>2</v>
      </c>
      <c r="S35" s="43">
        <v>1</v>
      </c>
      <c r="T35" s="44">
        <v>0</v>
      </c>
      <c r="U35" s="66">
        <v>1</v>
      </c>
      <c r="V35" s="45">
        <v>0</v>
      </c>
      <c r="W35" s="151"/>
      <c r="X35" s="152"/>
      <c r="Y35" s="153"/>
      <c r="Z35" s="129"/>
      <c r="AA35" s="96">
        <v>6</v>
      </c>
      <c r="AB35" s="97">
        <v>0</v>
      </c>
      <c r="AC35" s="98">
        <v>0</v>
      </c>
    </row>
    <row r="36" spans="1:29" ht="14.25" customHeight="1" x14ac:dyDescent="0.2">
      <c r="A36" s="113" t="s">
        <v>25</v>
      </c>
      <c r="B36" s="4">
        <v>126</v>
      </c>
      <c r="C36" s="10">
        <v>3</v>
      </c>
      <c r="D36" s="33">
        <v>4</v>
      </c>
      <c r="E36" s="34">
        <v>1</v>
      </c>
      <c r="F36" s="35">
        <v>0</v>
      </c>
      <c r="G36" s="62">
        <v>0</v>
      </c>
      <c r="H36" s="36">
        <v>0</v>
      </c>
      <c r="I36" s="19">
        <v>100</v>
      </c>
      <c r="J36" s="37">
        <v>1</v>
      </c>
      <c r="K36" s="106">
        <v>0</v>
      </c>
      <c r="L36" s="38">
        <v>0</v>
      </c>
      <c r="M36" s="6">
        <v>380.95</v>
      </c>
      <c r="N36" s="72" t="s">
        <v>264</v>
      </c>
      <c r="O36" s="39">
        <v>4</v>
      </c>
      <c r="P36" s="40">
        <v>6</v>
      </c>
      <c r="Q36" s="41">
        <v>1</v>
      </c>
      <c r="R36" s="42">
        <v>1</v>
      </c>
      <c r="S36" s="43">
        <v>1</v>
      </c>
      <c r="T36" s="44">
        <v>1</v>
      </c>
      <c r="U36" s="66">
        <v>0</v>
      </c>
      <c r="V36" s="45">
        <v>0</v>
      </c>
      <c r="W36" s="151"/>
      <c r="X36" s="152"/>
      <c r="Y36" s="153"/>
      <c r="Z36" s="129"/>
      <c r="AA36" s="96">
        <v>4</v>
      </c>
      <c r="AB36" s="97">
        <v>0</v>
      </c>
      <c r="AC36" s="98">
        <v>0</v>
      </c>
    </row>
    <row r="37" spans="1:29" ht="14.25" customHeight="1" x14ac:dyDescent="0.2">
      <c r="A37" s="113" t="s">
        <v>26</v>
      </c>
      <c r="B37" s="4">
        <v>913</v>
      </c>
      <c r="C37" s="10">
        <v>1</v>
      </c>
      <c r="D37" s="33">
        <v>5</v>
      </c>
      <c r="E37" s="34">
        <v>2</v>
      </c>
      <c r="F37" s="35">
        <v>0</v>
      </c>
      <c r="G37" s="62">
        <v>16.373493975903614</v>
      </c>
      <c r="H37" s="36">
        <v>0</v>
      </c>
      <c r="I37" s="19">
        <v>100</v>
      </c>
      <c r="J37" s="37">
        <v>1</v>
      </c>
      <c r="K37" s="106">
        <v>3.5596933187294635</v>
      </c>
      <c r="L37" s="38">
        <v>0</v>
      </c>
      <c r="M37" s="6">
        <v>51.48</v>
      </c>
      <c r="N37" s="72" t="s">
        <v>264</v>
      </c>
      <c r="O37" s="39">
        <v>6</v>
      </c>
      <c r="P37" s="40">
        <v>4</v>
      </c>
      <c r="Q37" s="41">
        <v>0</v>
      </c>
      <c r="R37" s="42">
        <v>2</v>
      </c>
      <c r="S37" s="43">
        <v>1</v>
      </c>
      <c r="T37" s="44">
        <v>0</v>
      </c>
      <c r="U37" s="66">
        <v>0</v>
      </c>
      <c r="V37" s="45">
        <v>0</v>
      </c>
      <c r="W37" s="151"/>
      <c r="X37" s="152"/>
      <c r="Y37" s="153"/>
      <c r="Z37" s="129"/>
      <c r="AA37" s="96">
        <v>6</v>
      </c>
      <c r="AB37" s="97">
        <v>0</v>
      </c>
      <c r="AC37" s="98">
        <v>0</v>
      </c>
    </row>
    <row r="38" spans="1:29" ht="14.25" customHeight="1" thickBot="1" x14ac:dyDescent="0.25">
      <c r="A38" s="113" t="s">
        <v>27</v>
      </c>
      <c r="B38" s="4">
        <v>503</v>
      </c>
      <c r="C38" s="10">
        <v>1</v>
      </c>
      <c r="D38" s="33">
        <v>5</v>
      </c>
      <c r="E38" s="34">
        <v>2</v>
      </c>
      <c r="F38" s="35">
        <v>0</v>
      </c>
      <c r="G38" s="62">
        <v>28.944333996023857</v>
      </c>
      <c r="H38" s="36">
        <v>0</v>
      </c>
      <c r="I38" s="19">
        <v>100</v>
      </c>
      <c r="J38" s="37">
        <v>1</v>
      </c>
      <c r="K38" s="108">
        <v>6.5606361829025852</v>
      </c>
      <c r="L38" s="38">
        <v>0</v>
      </c>
      <c r="M38" s="6">
        <v>89.46</v>
      </c>
      <c r="N38" s="72" t="s">
        <v>264</v>
      </c>
      <c r="O38" s="39">
        <v>6</v>
      </c>
      <c r="P38" s="40">
        <v>1</v>
      </c>
      <c r="Q38" s="41">
        <v>0</v>
      </c>
      <c r="R38" s="42">
        <v>2</v>
      </c>
      <c r="S38" s="43">
        <v>1</v>
      </c>
      <c r="T38" s="44">
        <v>0</v>
      </c>
      <c r="U38" s="66">
        <v>0</v>
      </c>
      <c r="V38" s="45">
        <v>0</v>
      </c>
      <c r="W38" s="151"/>
      <c r="X38" s="152"/>
      <c r="Y38" s="153"/>
      <c r="Z38" s="129"/>
      <c r="AA38" s="96">
        <v>6</v>
      </c>
      <c r="AB38" s="97">
        <v>0</v>
      </c>
      <c r="AC38" s="98">
        <v>0</v>
      </c>
    </row>
    <row r="39" spans="1:29" ht="23.25" customHeight="1" thickBot="1" x14ac:dyDescent="0.25">
      <c r="A39" s="2" t="s">
        <v>205</v>
      </c>
      <c r="B39" s="17"/>
      <c r="C39" s="13"/>
      <c r="D39" s="299">
        <f>SUM(F5:F38)</f>
        <v>8</v>
      </c>
      <c r="E39" s="300"/>
      <c r="F39" s="301"/>
      <c r="G39" s="219">
        <f>SUM(H5:H38)</f>
        <v>9</v>
      </c>
      <c r="H39" s="220"/>
      <c r="I39" s="193">
        <f>SUM(J5:J38)</f>
        <v>28</v>
      </c>
      <c r="J39" s="194"/>
      <c r="K39" s="374">
        <f>SUM(L5:L38)</f>
        <v>9</v>
      </c>
      <c r="L39" s="375"/>
      <c r="M39" s="197">
        <f>SUM(N5:N38)</f>
        <v>0</v>
      </c>
      <c r="N39" s="198"/>
      <c r="O39" s="181">
        <f>SUM(Q5:Q38)</f>
        <v>17</v>
      </c>
      <c r="P39" s="182"/>
      <c r="Q39" s="183"/>
      <c r="R39" s="174">
        <f>SUM(T5:T38)</f>
        <v>15</v>
      </c>
      <c r="S39" s="175"/>
      <c r="T39" s="176"/>
      <c r="U39" s="115">
        <f>SUM(U5:U38)</f>
        <v>14</v>
      </c>
      <c r="V39" s="116">
        <f>SUM(V5:V38)</f>
        <v>14</v>
      </c>
      <c r="W39" s="171">
        <f>SUM(Y5:Y38)</f>
        <v>0</v>
      </c>
      <c r="X39" s="172"/>
      <c r="Y39" s="173"/>
      <c r="Z39" s="131">
        <f>SUM(Z5:Z38)</f>
        <v>0</v>
      </c>
      <c r="AA39" s="368">
        <f>SUM(AC5:AC38)</f>
        <v>2</v>
      </c>
      <c r="AB39" s="369"/>
      <c r="AC39" s="370"/>
    </row>
    <row r="40" spans="1:29" ht="23.25" customHeight="1" thickBot="1" x14ac:dyDescent="0.25">
      <c r="A40" s="2" t="s">
        <v>231</v>
      </c>
      <c r="B40" s="17"/>
      <c r="C40" s="13"/>
      <c r="D40" s="240">
        <f>D39/34</f>
        <v>0.23529411764705882</v>
      </c>
      <c r="E40" s="241"/>
      <c r="F40" s="242"/>
      <c r="G40" s="243">
        <f>G39/34</f>
        <v>0.26470588235294118</v>
      </c>
      <c r="H40" s="244"/>
      <c r="I40" s="305">
        <f>I39/34</f>
        <v>0.82352941176470584</v>
      </c>
      <c r="J40" s="306"/>
      <c r="K40" s="391">
        <f>K39/34</f>
        <v>0.26470588235294118</v>
      </c>
      <c r="L40" s="392"/>
      <c r="M40" s="309">
        <f>M39/34</f>
        <v>0</v>
      </c>
      <c r="N40" s="310"/>
      <c r="O40" s="311">
        <f>O39/34</f>
        <v>0.5</v>
      </c>
      <c r="P40" s="312"/>
      <c r="Q40" s="313"/>
      <c r="R40" s="314">
        <f>R39/34</f>
        <v>0.44117647058823528</v>
      </c>
      <c r="S40" s="315"/>
      <c r="T40" s="316"/>
      <c r="U40" s="103">
        <f>U39/34</f>
        <v>0.41176470588235292</v>
      </c>
      <c r="V40" s="104">
        <f>V39/34</f>
        <v>0.41176470588235292</v>
      </c>
      <c r="W40" s="302">
        <f>W39/34</f>
        <v>0</v>
      </c>
      <c r="X40" s="303"/>
      <c r="Y40" s="304"/>
      <c r="Z40" s="132">
        <f>Z39/34</f>
        <v>0</v>
      </c>
      <c r="AA40" s="371">
        <f>AA39/34</f>
        <v>5.8823529411764705E-2</v>
      </c>
      <c r="AB40" s="372"/>
      <c r="AC40" s="373"/>
    </row>
    <row r="41" spans="1:29" s="1" customFormat="1" x14ac:dyDescent="0.2">
      <c r="A41" s="12"/>
      <c r="B41" s="11"/>
      <c r="C41" s="11"/>
      <c r="D41" s="69"/>
      <c r="E41" s="69"/>
      <c r="F41" s="70"/>
      <c r="G41" s="69"/>
      <c r="H41" s="69"/>
      <c r="I41" s="70"/>
      <c r="J41" s="69"/>
      <c r="K41" s="69"/>
      <c r="L41" s="70"/>
      <c r="M41" s="69"/>
      <c r="N41" s="70"/>
      <c r="O41" s="69"/>
      <c r="P41" s="69"/>
      <c r="Q41" s="70"/>
      <c r="R41" s="69"/>
      <c r="S41" s="69"/>
      <c r="T41" s="70"/>
      <c r="U41" s="70"/>
      <c r="V41" s="70"/>
    </row>
    <row r="42" spans="1:29" ht="18.75" customHeight="1" x14ac:dyDescent="0.2">
      <c r="A42" s="3"/>
      <c r="D42" s="68"/>
      <c r="E42" s="68"/>
      <c r="F42" s="60"/>
      <c r="G42" s="68"/>
      <c r="H42" s="68"/>
      <c r="I42" s="59"/>
      <c r="J42" s="68"/>
      <c r="K42" s="68"/>
      <c r="L42" s="59"/>
      <c r="M42" s="68"/>
      <c r="N42" s="59"/>
      <c r="O42" s="59"/>
      <c r="P42" s="59"/>
      <c r="Q42" s="59"/>
      <c r="R42" s="59"/>
      <c r="S42" s="59"/>
      <c r="T42" s="59"/>
      <c r="U42" s="59"/>
      <c r="V42" s="59"/>
    </row>
  </sheetData>
  <mergeCells count="34">
    <mergeCell ref="M2:N3"/>
    <mergeCell ref="G3:H3"/>
    <mergeCell ref="I3:J3"/>
    <mergeCell ref="K3:L3"/>
    <mergeCell ref="A2:A4"/>
    <mergeCell ref="B2:B4"/>
    <mergeCell ref="C2:C4"/>
    <mergeCell ref="D2:F3"/>
    <mergeCell ref="G2:L2"/>
    <mergeCell ref="O2:Q3"/>
    <mergeCell ref="R2:T3"/>
    <mergeCell ref="U2:U4"/>
    <mergeCell ref="V2:V4"/>
    <mergeCell ref="W2:Y3"/>
    <mergeCell ref="O39:Q39"/>
    <mergeCell ref="D40:F40"/>
    <mergeCell ref="G40:H40"/>
    <mergeCell ref="I40:J40"/>
    <mergeCell ref="K40:L40"/>
    <mergeCell ref="M40:N40"/>
    <mergeCell ref="O40:Q40"/>
    <mergeCell ref="D39:F39"/>
    <mergeCell ref="G39:H39"/>
    <mergeCell ref="I39:J39"/>
    <mergeCell ref="K39:L39"/>
    <mergeCell ref="M39:N39"/>
    <mergeCell ref="Z2:Z4"/>
    <mergeCell ref="AA2:AC3"/>
    <mergeCell ref="AA39:AC39"/>
    <mergeCell ref="AA40:AC40"/>
    <mergeCell ref="R39:T39"/>
    <mergeCell ref="W39:Y39"/>
    <mergeCell ref="R40:T40"/>
    <mergeCell ref="W40:Y40"/>
  </mergeCells>
  <pageMargins left="0.7" right="0.7" top="0.78740157499999996" bottom="0.78740157499999996" header="0.3" footer="0.3"/>
  <pageSetup paperSize="9"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  <pageSetUpPr fitToPage="1"/>
  </sheetPr>
  <dimension ref="A1:AC65"/>
  <sheetViews>
    <sheetView showGridLines="0" tabSelected="1" zoomScale="80" zoomScaleNormal="80" workbookViewId="0">
      <selection activeCell="A2" sqref="A2:A4"/>
    </sheetView>
  </sheetViews>
  <sheetFormatPr defaultRowHeight="12.75" x14ac:dyDescent="0.2"/>
  <cols>
    <col min="1" max="1" width="25" customWidth="1"/>
    <col min="2" max="2" width="9.85546875" customWidth="1"/>
    <col min="3" max="3" width="10.42578125" customWidth="1"/>
    <col min="4" max="4" width="8" customWidth="1"/>
    <col min="5" max="5" width="9.85546875" customWidth="1"/>
    <col min="6" max="6" width="9.140625" style="1" customWidth="1"/>
    <col min="7" max="7" width="10.140625" customWidth="1"/>
    <col min="8" max="8" width="11.28515625" customWidth="1"/>
    <col min="9" max="9" width="9.5703125" customWidth="1"/>
    <col min="10" max="10" width="8.7109375" customWidth="1"/>
    <col min="11" max="11" width="9.28515625" customWidth="1"/>
    <col min="12" max="12" width="9.5703125" customWidth="1"/>
    <col min="13" max="13" width="11.28515625" customWidth="1"/>
    <col min="14" max="14" width="12.42578125" customWidth="1"/>
    <col min="15" max="15" width="8.28515625" customWidth="1"/>
    <col min="16" max="16" width="9.140625" customWidth="1"/>
    <col min="17" max="17" width="9.28515625" customWidth="1"/>
    <col min="18" max="18" width="8.42578125" customWidth="1"/>
    <col min="19" max="19" width="9.5703125" customWidth="1"/>
    <col min="20" max="20" width="9.42578125" customWidth="1"/>
    <col min="21" max="21" width="10.5703125" customWidth="1"/>
    <col min="22" max="22" width="9.140625" customWidth="1"/>
  </cols>
  <sheetData>
    <row r="1" spans="1:29" ht="20.25" customHeight="1" thickBot="1" x14ac:dyDescent="0.25">
      <c r="A1" s="122" t="s">
        <v>252</v>
      </c>
    </row>
    <row r="2" spans="1:29" ht="36.75" customHeight="1" x14ac:dyDescent="0.2">
      <c r="A2" s="236" t="s">
        <v>89</v>
      </c>
      <c r="B2" s="238" t="s">
        <v>0</v>
      </c>
      <c r="C2" s="388" t="s">
        <v>257</v>
      </c>
      <c r="D2" s="245" t="s">
        <v>1</v>
      </c>
      <c r="E2" s="246"/>
      <c r="F2" s="247"/>
      <c r="G2" s="269" t="s">
        <v>2</v>
      </c>
      <c r="H2" s="270"/>
      <c r="I2" s="270"/>
      <c r="J2" s="270"/>
      <c r="K2" s="270"/>
      <c r="L2" s="384"/>
      <c r="M2" s="265" t="s">
        <v>86</v>
      </c>
      <c r="N2" s="266"/>
      <c r="O2" s="273" t="s">
        <v>85</v>
      </c>
      <c r="P2" s="274"/>
      <c r="Q2" s="275"/>
      <c r="R2" s="279" t="s">
        <v>3</v>
      </c>
      <c r="S2" s="280"/>
      <c r="T2" s="281"/>
      <c r="U2" s="381" t="s">
        <v>87</v>
      </c>
      <c r="V2" s="378" t="s">
        <v>88</v>
      </c>
      <c r="W2" s="253" t="s">
        <v>261</v>
      </c>
      <c r="X2" s="254"/>
      <c r="Y2" s="255"/>
      <c r="Z2" s="359" t="s">
        <v>255</v>
      </c>
      <c r="AA2" s="362" t="s">
        <v>200</v>
      </c>
      <c r="AB2" s="363"/>
      <c r="AC2" s="364"/>
    </row>
    <row r="3" spans="1:29" ht="64.5" customHeight="1" x14ac:dyDescent="0.2">
      <c r="A3" s="237"/>
      <c r="B3" s="239"/>
      <c r="C3" s="389"/>
      <c r="D3" s="248"/>
      <c r="E3" s="249"/>
      <c r="F3" s="250"/>
      <c r="G3" s="263" t="s">
        <v>90</v>
      </c>
      <c r="H3" s="264"/>
      <c r="I3" s="259" t="s">
        <v>84</v>
      </c>
      <c r="J3" s="387"/>
      <c r="K3" s="385" t="s">
        <v>198</v>
      </c>
      <c r="L3" s="386"/>
      <c r="M3" s="267"/>
      <c r="N3" s="268"/>
      <c r="O3" s="276"/>
      <c r="P3" s="277"/>
      <c r="Q3" s="278"/>
      <c r="R3" s="282"/>
      <c r="S3" s="283"/>
      <c r="T3" s="284"/>
      <c r="U3" s="382"/>
      <c r="V3" s="379"/>
      <c r="W3" s="256"/>
      <c r="X3" s="257"/>
      <c r="Y3" s="258"/>
      <c r="Z3" s="360"/>
      <c r="AA3" s="365"/>
      <c r="AB3" s="366"/>
      <c r="AC3" s="367"/>
    </row>
    <row r="4" spans="1:29" ht="84.75" customHeight="1" thickBot="1" x14ac:dyDescent="0.25">
      <c r="A4" s="377"/>
      <c r="B4" s="376"/>
      <c r="C4" s="390"/>
      <c r="D4" s="74" t="s">
        <v>81</v>
      </c>
      <c r="E4" s="75" t="s">
        <v>9</v>
      </c>
      <c r="F4" s="76" t="s">
        <v>6</v>
      </c>
      <c r="G4" s="77" t="s">
        <v>7</v>
      </c>
      <c r="H4" s="78" t="s">
        <v>6</v>
      </c>
      <c r="I4" s="79" t="s">
        <v>83</v>
      </c>
      <c r="J4" s="79" t="s">
        <v>6</v>
      </c>
      <c r="K4" s="80" t="s">
        <v>8</v>
      </c>
      <c r="L4" s="81" t="s">
        <v>6</v>
      </c>
      <c r="M4" s="82" t="s">
        <v>9</v>
      </c>
      <c r="N4" s="83" t="s">
        <v>6</v>
      </c>
      <c r="O4" s="84" t="s">
        <v>5</v>
      </c>
      <c r="P4" s="85" t="s">
        <v>202</v>
      </c>
      <c r="Q4" s="86" t="s">
        <v>6</v>
      </c>
      <c r="R4" s="87" t="s">
        <v>5</v>
      </c>
      <c r="S4" s="88" t="s">
        <v>203</v>
      </c>
      <c r="T4" s="89" t="s">
        <v>6</v>
      </c>
      <c r="U4" s="383"/>
      <c r="V4" s="380" t="s">
        <v>4</v>
      </c>
      <c r="W4" s="142" t="s">
        <v>5</v>
      </c>
      <c r="X4" s="143" t="s">
        <v>256</v>
      </c>
      <c r="Y4" s="144" t="s">
        <v>6</v>
      </c>
      <c r="Z4" s="361" t="s">
        <v>4</v>
      </c>
      <c r="AA4" s="90" t="s">
        <v>5</v>
      </c>
      <c r="AB4" s="91" t="s">
        <v>199</v>
      </c>
      <c r="AC4" s="92" t="s">
        <v>6</v>
      </c>
    </row>
    <row r="5" spans="1:29" ht="14.25" customHeight="1" x14ac:dyDescent="0.2">
      <c r="A5" s="112" t="s">
        <v>209</v>
      </c>
      <c r="B5" s="7">
        <v>107504</v>
      </c>
      <c r="C5" s="14">
        <f>F5+H5+J5+L5+N5+Q5+T5+U5+V5+Y5+Z5+AC5</f>
        <v>8</v>
      </c>
      <c r="D5" s="21">
        <v>50</v>
      </c>
      <c r="E5" s="22">
        <v>59</v>
      </c>
      <c r="F5" s="23">
        <v>1</v>
      </c>
      <c r="G5" s="61">
        <v>30.435127995237387</v>
      </c>
      <c r="H5" s="24">
        <v>1</v>
      </c>
      <c r="I5" s="18">
        <v>20.3</v>
      </c>
      <c r="J5" s="25">
        <v>0</v>
      </c>
      <c r="K5" s="105">
        <v>9.1577987795802951</v>
      </c>
      <c r="L5" s="26">
        <v>1</v>
      </c>
      <c r="M5" s="8">
        <v>47.33</v>
      </c>
      <c r="N5" s="71">
        <v>0</v>
      </c>
      <c r="O5" s="27">
        <v>120</v>
      </c>
      <c r="P5" s="28">
        <v>350</v>
      </c>
      <c r="Q5" s="29">
        <v>1</v>
      </c>
      <c r="R5" s="30">
        <v>20</v>
      </c>
      <c r="S5" s="31">
        <v>48</v>
      </c>
      <c r="T5" s="32">
        <v>1</v>
      </c>
      <c r="U5" s="64">
        <v>1</v>
      </c>
      <c r="V5" s="65">
        <v>1</v>
      </c>
      <c r="W5" s="145">
        <v>48</v>
      </c>
      <c r="X5" s="146">
        <v>1929</v>
      </c>
      <c r="Y5" s="147">
        <v>0</v>
      </c>
      <c r="Z5" s="128">
        <v>0</v>
      </c>
      <c r="AA5" s="93">
        <v>600</v>
      </c>
      <c r="AB5" s="94">
        <v>620</v>
      </c>
      <c r="AC5" s="95">
        <v>1</v>
      </c>
    </row>
    <row r="6" spans="1:29" ht="14.25" customHeight="1" x14ac:dyDescent="0.2">
      <c r="A6" s="113" t="s">
        <v>197</v>
      </c>
      <c r="B6" s="4">
        <v>2830</v>
      </c>
      <c r="C6" s="10">
        <f t="shared" ref="C6:C56" si="0">F6+H6+J6+L6+N6+Q6+T6+U6+V6+Y6+Z6+AC6</f>
        <v>8</v>
      </c>
      <c r="D6" s="33">
        <v>15</v>
      </c>
      <c r="E6" s="34">
        <v>24</v>
      </c>
      <c r="F6" s="35">
        <v>1</v>
      </c>
      <c r="G6" s="62">
        <v>24.734982332155479</v>
      </c>
      <c r="H6" s="36">
        <v>0</v>
      </c>
      <c r="I6" s="19">
        <v>100</v>
      </c>
      <c r="J6" s="37">
        <v>1</v>
      </c>
      <c r="K6" s="106">
        <v>8.021201413427562</v>
      </c>
      <c r="L6" s="38">
        <v>1</v>
      </c>
      <c r="M6" s="6">
        <v>140.63999999999999</v>
      </c>
      <c r="N6" s="72">
        <v>1</v>
      </c>
      <c r="O6" s="39">
        <v>9</v>
      </c>
      <c r="P6" s="40">
        <v>22</v>
      </c>
      <c r="Q6" s="41">
        <v>1</v>
      </c>
      <c r="R6" s="42">
        <v>2</v>
      </c>
      <c r="S6" s="43">
        <v>7</v>
      </c>
      <c r="T6" s="44">
        <v>1</v>
      </c>
      <c r="U6" s="66">
        <v>1</v>
      </c>
      <c r="V6" s="45">
        <v>1</v>
      </c>
      <c r="W6" s="148">
        <v>48</v>
      </c>
      <c r="X6" s="149">
        <v>42</v>
      </c>
      <c r="Y6" s="150">
        <v>0</v>
      </c>
      <c r="Z6" s="129">
        <v>0</v>
      </c>
      <c r="AA6" s="96">
        <v>20</v>
      </c>
      <c r="AB6" s="97">
        <v>12</v>
      </c>
      <c r="AC6" s="98">
        <v>0</v>
      </c>
    </row>
    <row r="7" spans="1:29" ht="14.25" customHeight="1" x14ac:dyDescent="0.2">
      <c r="A7" s="113" t="s">
        <v>196</v>
      </c>
      <c r="B7" s="4">
        <v>7311</v>
      </c>
      <c r="C7" s="10">
        <f t="shared" si="0"/>
        <v>3</v>
      </c>
      <c r="D7" s="33">
        <v>28</v>
      </c>
      <c r="E7" s="34">
        <v>21</v>
      </c>
      <c r="F7" s="35">
        <v>0</v>
      </c>
      <c r="G7" s="62">
        <v>9.5536862262344417</v>
      </c>
      <c r="H7" s="36">
        <v>0</v>
      </c>
      <c r="I7" s="19">
        <v>100</v>
      </c>
      <c r="J7" s="37">
        <v>1</v>
      </c>
      <c r="K7" s="106">
        <v>3.9050745452058542</v>
      </c>
      <c r="L7" s="38">
        <v>0</v>
      </c>
      <c r="M7" s="6">
        <v>14.36</v>
      </c>
      <c r="N7" s="72">
        <v>0</v>
      </c>
      <c r="O7" s="39">
        <v>20</v>
      </c>
      <c r="P7" s="40">
        <v>6</v>
      </c>
      <c r="Q7" s="41">
        <v>0</v>
      </c>
      <c r="R7" s="42">
        <v>5</v>
      </c>
      <c r="S7" s="43">
        <v>1</v>
      </c>
      <c r="T7" s="44">
        <v>0</v>
      </c>
      <c r="U7" s="66">
        <v>1</v>
      </c>
      <c r="V7" s="45">
        <v>1</v>
      </c>
      <c r="W7" s="148">
        <v>48</v>
      </c>
      <c r="X7" s="149">
        <v>57</v>
      </c>
      <c r="Y7" s="150">
        <v>0</v>
      </c>
      <c r="Z7" s="129">
        <v>0</v>
      </c>
      <c r="AA7" s="96">
        <v>80</v>
      </c>
      <c r="AB7" s="97">
        <v>19</v>
      </c>
      <c r="AC7" s="98">
        <v>0</v>
      </c>
    </row>
    <row r="8" spans="1:29" ht="14.25" customHeight="1" x14ac:dyDescent="0.2">
      <c r="A8" s="113" t="s">
        <v>195</v>
      </c>
      <c r="B8" s="4">
        <v>2699</v>
      </c>
      <c r="C8" s="10">
        <f t="shared" si="0"/>
        <v>3</v>
      </c>
      <c r="D8" s="33">
        <v>15</v>
      </c>
      <c r="E8" s="34">
        <v>10</v>
      </c>
      <c r="F8" s="35">
        <v>0</v>
      </c>
      <c r="G8" s="62">
        <v>19.365320489070026</v>
      </c>
      <c r="H8" s="36">
        <v>0</v>
      </c>
      <c r="I8" s="19">
        <v>66.599999999999994</v>
      </c>
      <c r="J8" s="37">
        <v>0</v>
      </c>
      <c r="K8" s="106">
        <v>6.6320859577621336</v>
      </c>
      <c r="L8" s="38">
        <v>0</v>
      </c>
      <c r="M8" s="6">
        <v>57.8</v>
      </c>
      <c r="N8" s="72">
        <v>0</v>
      </c>
      <c r="O8" s="39">
        <v>9</v>
      </c>
      <c r="P8" s="40">
        <v>8</v>
      </c>
      <c r="Q8" s="41">
        <v>0</v>
      </c>
      <c r="R8" s="42">
        <v>2</v>
      </c>
      <c r="S8" s="43">
        <v>1</v>
      </c>
      <c r="T8" s="44">
        <v>0</v>
      </c>
      <c r="U8" s="66">
        <v>1</v>
      </c>
      <c r="V8" s="45">
        <v>1</v>
      </c>
      <c r="W8" s="148">
        <v>48</v>
      </c>
      <c r="X8" s="149">
        <v>50.5</v>
      </c>
      <c r="Y8" s="150">
        <v>1</v>
      </c>
      <c r="Z8" s="129">
        <v>0</v>
      </c>
      <c r="AA8" s="96">
        <v>20</v>
      </c>
      <c r="AB8" s="97">
        <v>5</v>
      </c>
      <c r="AC8" s="98">
        <v>0</v>
      </c>
    </row>
    <row r="9" spans="1:29" ht="14.25" customHeight="1" x14ac:dyDescent="0.2">
      <c r="A9" s="113" t="s">
        <v>223</v>
      </c>
      <c r="B9" s="4">
        <v>2900</v>
      </c>
      <c r="C9" s="10">
        <f t="shared" si="0"/>
        <v>6</v>
      </c>
      <c r="D9" s="33">
        <v>15</v>
      </c>
      <c r="E9" s="34">
        <v>20</v>
      </c>
      <c r="F9" s="35">
        <v>1</v>
      </c>
      <c r="G9" s="62">
        <v>25.57344827586207</v>
      </c>
      <c r="H9" s="36">
        <v>0</v>
      </c>
      <c r="I9" s="19">
        <v>100</v>
      </c>
      <c r="J9" s="37">
        <v>1</v>
      </c>
      <c r="K9" s="106">
        <v>6.0517241379310347</v>
      </c>
      <c r="L9" s="38">
        <v>0</v>
      </c>
      <c r="M9" s="6">
        <v>31.03</v>
      </c>
      <c r="N9" s="72">
        <v>0</v>
      </c>
      <c r="O9" s="39">
        <v>9</v>
      </c>
      <c r="P9" s="40">
        <v>14</v>
      </c>
      <c r="Q9" s="41">
        <v>1</v>
      </c>
      <c r="R9" s="42">
        <v>2</v>
      </c>
      <c r="S9" s="43">
        <v>2</v>
      </c>
      <c r="T9" s="44">
        <v>1</v>
      </c>
      <c r="U9" s="66">
        <v>1</v>
      </c>
      <c r="V9" s="45">
        <v>1</v>
      </c>
      <c r="W9" s="148">
        <v>48</v>
      </c>
      <c r="X9" s="149">
        <v>0</v>
      </c>
      <c r="Y9" s="150">
        <v>0</v>
      </c>
      <c r="Z9" s="129">
        <v>0</v>
      </c>
      <c r="AA9" s="96">
        <v>20</v>
      </c>
      <c r="AB9" s="97">
        <v>1</v>
      </c>
      <c r="AC9" s="98">
        <v>0</v>
      </c>
    </row>
    <row r="10" spans="1:29" ht="14.25" customHeight="1" x14ac:dyDescent="0.2">
      <c r="A10" s="113" t="s">
        <v>210</v>
      </c>
      <c r="B10" s="4">
        <v>7635</v>
      </c>
      <c r="C10" s="10">
        <f t="shared" si="0"/>
        <v>3</v>
      </c>
      <c r="D10" s="33">
        <v>28</v>
      </c>
      <c r="E10" s="34">
        <v>24</v>
      </c>
      <c r="F10" s="35">
        <v>0</v>
      </c>
      <c r="G10" s="62">
        <v>18.262606417812705</v>
      </c>
      <c r="H10" s="36">
        <v>0</v>
      </c>
      <c r="I10" s="19">
        <v>100</v>
      </c>
      <c r="J10" s="37">
        <v>1</v>
      </c>
      <c r="K10" s="106">
        <v>4.2239685658153237</v>
      </c>
      <c r="L10" s="38">
        <v>0</v>
      </c>
      <c r="M10" s="6">
        <v>28.03</v>
      </c>
      <c r="N10" s="72">
        <v>0</v>
      </c>
      <c r="O10" s="39">
        <v>20</v>
      </c>
      <c r="P10" s="40">
        <v>11</v>
      </c>
      <c r="Q10" s="41">
        <v>0</v>
      </c>
      <c r="R10" s="42">
        <v>5</v>
      </c>
      <c r="S10" s="43">
        <v>3</v>
      </c>
      <c r="T10" s="44">
        <v>0</v>
      </c>
      <c r="U10" s="66">
        <v>1</v>
      </c>
      <c r="V10" s="45">
        <v>1</v>
      </c>
      <c r="W10" s="148">
        <v>48</v>
      </c>
      <c r="X10" s="149">
        <v>31</v>
      </c>
      <c r="Y10" s="150">
        <v>0</v>
      </c>
      <c r="Z10" s="129">
        <v>0</v>
      </c>
      <c r="AA10" s="96">
        <v>80</v>
      </c>
      <c r="AB10" s="97">
        <v>13</v>
      </c>
      <c r="AC10" s="98">
        <v>0</v>
      </c>
    </row>
    <row r="11" spans="1:29" ht="14.25" customHeight="1" x14ac:dyDescent="0.2">
      <c r="A11" s="113" t="s">
        <v>194</v>
      </c>
      <c r="B11" s="4">
        <v>1016</v>
      </c>
      <c r="C11" s="10">
        <f t="shared" si="0"/>
        <v>6</v>
      </c>
      <c r="D11" s="33">
        <v>15</v>
      </c>
      <c r="E11" s="34">
        <v>32</v>
      </c>
      <c r="F11" s="35">
        <v>1</v>
      </c>
      <c r="G11" s="62">
        <v>20.669291338582678</v>
      </c>
      <c r="H11" s="36">
        <v>0</v>
      </c>
      <c r="I11" s="19">
        <v>100</v>
      </c>
      <c r="J11" s="37">
        <v>1</v>
      </c>
      <c r="K11" s="106">
        <v>4.2322834645669296</v>
      </c>
      <c r="L11" s="38">
        <v>0</v>
      </c>
      <c r="M11" s="6">
        <v>78.739999999999995</v>
      </c>
      <c r="N11" s="72">
        <v>1</v>
      </c>
      <c r="O11" s="39">
        <v>9</v>
      </c>
      <c r="P11" s="40">
        <v>11</v>
      </c>
      <c r="Q11" s="41">
        <v>1</v>
      </c>
      <c r="R11" s="42">
        <v>2</v>
      </c>
      <c r="S11" s="43">
        <v>1</v>
      </c>
      <c r="T11" s="44">
        <v>0</v>
      </c>
      <c r="U11" s="66">
        <v>1</v>
      </c>
      <c r="V11" s="45">
        <v>1</v>
      </c>
      <c r="W11" s="148">
        <v>48</v>
      </c>
      <c r="X11" s="149">
        <v>0</v>
      </c>
      <c r="Y11" s="150">
        <v>0</v>
      </c>
      <c r="Z11" s="129">
        <v>0</v>
      </c>
      <c r="AA11" s="96">
        <v>20</v>
      </c>
      <c r="AB11" s="97">
        <v>0</v>
      </c>
      <c r="AC11" s="98">
        <v>0</v>
      </c>
    </row>
    <row r="12" spans="1:29" ht="14.25" customHeight="1" x14ac:dyDescent="0.2">
      <c r="A12" s="113" t="s">
        <v>193</v>
      </c>
      <c r="B12" s="4">
        <v>5823</v>
      </c>
      <c r="C12" s="10">
        <f t="shared" si="0"/>
        <v>4</v>
      </c>
      <c r="D12" s="33">
        <v>28</v>
      </c>
      <c r="E12" s="34">
        <v>26</v>
      </c>
      <c r="F12" s="35">
        <v>0</v>
      </c>
      <c r="G12" s="62">
        <v>15.059076077623219</v>
      </c>
      <c r="H12" s="36">
        <v>0</v>
      </c>
      <c r="I12" s="19">
        <v>95.4</v>
      </c>
      <c r="J12" s="37">
        <v>1</v>
      </c>
      <c r="K12" s="106">
        <v>4.1816932852481541</v>
      </c>
      <c r="L12" s="38">
        <v>0</v>
      </c>
      <c r="M12" s="6">
        <v>25.76</v>
      </c>
      <c r="N12" s="72">
        <v>0</v>
      </c>
      <c r="O12" s="39">
        <v>20</v>
      </c>
      <c r="P12" s="40">
        <v>27</v>
      </c>
      <c r="Q12" s="41">
        <v>1</v>
      </c>
      <c r="R12" s="42">
        <v>5</v>
      </c>
      <c r="S12" s="43">
        <v>1</v>
      </c>
      <c r="T12" s="44">
        <v>0</v>
      </c>
      <c r="U12" s="66">
        <v>1</v>
      </c>
      <c r="V12" s="45">
        <v>1</v>
      </c>
      <c r="W12" s="148">
        <v>48</v>
      </c>
      <c r="X12" s="149">
        <v>0</v>
      </c>
      <c r="Y12" s="150">
        <v>0</v>
      </c>
      <c r="Z12" s="129">
        <v>0</v>
      </c>
      <c r="AA12" s="96">
        <v>80</v>
      </c>
      <c r="AB12" s="97">
        <v>0</v>
      </c>
      <c r="AC12" s="98">
        <v>0</v>
      </c>
    </row>
    <row r="13" spans="1:29" ht="14.25" customHeight="1" x14ac:dyDescent="0.2">
      <c r="A13" s="113" t="s">
        <v>224</v>
      </c>
      <c r="B13" s="4">
        <v>3807</v>
      </c>
      <c r="C13" s="10">
        <f t="shared" si="0"/>
        <v>4</v>
      </c>
      <c r="D13" s="33">
        <v>23</v>
      </c>
      <c r="E13" s="34">
        <v>20</v>
      </c>
      <c r="F13" s="35">
        <v>0</v>
      </c>
      <c r="G13" s="62">
        <v>21.720514841082217</v>
      </c>
      <c r="H13" s="36">
        <v>0</v>
      </c>
      <c r="I13" s="19">
        <v>53.7</v>
      </c>
      <c r="J13" s="37">
        <v>0</v>
      </c>
      <c r="K13" s="106">
        <v>4.8332019963225639</v>
      </c>
      <c r="L13" s="38">
        <v>0</v>
      </c>
      <c r="M13" s="6">
        <v>31</v>
      </c>
      <c r="N13" s="72">
        <v>0</v>
      </c>
      <c r="O13" s="39">
        <v>10</v>
      </c>
      <c r="P13" s="40">
        <v>35</v>
      </c>
      <c r="Q13" s="41">
        <v>1</v>
      </c>
      <c r="R13" s="42">
        <v>3</v>
      </c>
      <c r="S13" s="43">
        <v>4</v>
      </c>
      <c r="T13" s="44">
        <v>1</v>
      </c>
      <c r="U13" s="66">
        <v>1</v>
      </c>
      <c r="V13" s="45">
        <v>1</v>
      </c>
      <c r="W13" s="148">
        <v>48</v>
      </c>
      <c r="X13" s="149">
        <v>14</v>
      </c>
      <c r="Y13" s="150">
        <v>0</v>
      </c>
      <c r="Z13" s="129">
        <v>0</v>
      </c>
      <c r="AA13" s="96">
        <v>40</v>
      </c>
      <c r="AB13" s="97">
        <v>4</v>
      </c>
      <c r="AC13" s="98">
        <v>0</v>
      </c>
    </row>
    <row r="14" spans="1:29" ht="14.25" customHeight="1" x14ac:dyDescent="0.2">
      <c r="A14" s="113" t="s">
        <v>192</v>
      </c>
      <c r="B14" s="4">
        <v>2837</v>
      </c>
      <c r="C14" s="10">
        <f t="shared" si="0"/>
        <v>5</v>
      </c>
      <c r="D14" s="33">
        <v>15</v>
      </c>
      <c r="E14" s="34">
        <v>28</v>
      </c>
      <c r="F14" s="35">
        <v>1</v>
      </c>
      <c r="G14" s="62">
        <v>28.955586887557278</v>
      </c>
      <c r="H14" s="36">
        <v>0</v>
      </c>
      <c r="I14" s="19">
        <v>100</v>
      </c>
      <c r="J14" s="37">
        <v>1</v>
      </c>
      <c r="K14" s="106">
        <v>7.8251674303842087</v>
      </c>
      <c r="L14" s="38">
        <v>1</v>
      </c>
      <c r="M14" s="6">
        <v>25.38</v>
      </c>
      <c r="N14" s="72">
        <v>0</v>
      </c>
      <c r="O14" s="39">
        <v>9</v>
      </c>
      <c r="P14" s="40">
        <v>5</v>
      </c>
      <c r="Q14" s="41">
        <v>0</v>
      </c>
      <c r="R14" s="42">
        <v>2</v>
      </c>
      <c r="S14" s="43">
        <v>1</v>
      </c>
      <c r="T14" s="44">
        <v>0</v>
      </c>
      <c r="U14" s="66">
        <v>1</v>
      </c>
      <c r="V14" s="45">
        <v>1</v>
      </c>
      <c r="W14" s="148">
        <v>48</v>
      </c>
      <c r="X14" s="149">
        <v>2</v>
      </c>
      <c r="Y14" s="150">
        <v>0</v>
      </c>
      <c r="Z14" s="129">
        <v>0</v>
      </c>
      <c r="AA14" s="96">
        <v>20</v>
      </c>
      <c r="AB14" s="97">
        <v>0</v>
      </c>
      <c r="AC14" s="98">
        <v>0</v>
      </c>
    </row>
    <row r="15" spans="1:29" ht="14.25" customHeight="1" x14ac:dyDescent="0.2">
      <c r="A15" s="113" t="s">
        <v>211</v>
      </c>
      <c r="B15" s="4">
        <v>8603</v>
      </c>
      <c r="C15" s="10">
        <f t="shared" si="0"/>
        <v>5</v>
      </c>
      <c r="D15" s="33">
        <v>28</v>
      </c>
      <c r="E15" s="34">
        <v>60</v>
      </c>
      <c r="F15" s="35">
        <v>1</v>
      </c>
      <c r="G15" s="62">
        <v>17.53888178542369</v>
      </c>
      <c r="H15" s="36">
        <v>0</v>
      </c>
      <c r="I15" s="19">
        <v>100</v>
      </c>
      <c r="J15" s="37">
        <v>1</v>
      </c>
      <c r="K15" s="106">
        <v>6.0792746716261767</v>
      </c>
      <c r="L15" s="38">
        <v>0</v>
      </c>
      <c r="M15" s="6">
        <v>48.82</v>
      </c>
      <c r="N15" s="72">
        <v>0</v>
      </c>
      <c r="O15" s="39">
        <v>20</v>
      </c>
      <c r="P15" s="40">
        <v>0</v>
      </c>
      <c r="Q15" s="41">
        <v>0</v>
      </c>
      <c r="R15" s="42">
        <v>5</v>
      </c>
      <c r="S15" s="43">
        <v>9</v>
      </c>
      <c r="T15" s="44">
        <v>1</v>
      </c>
      <c r="U15" s="66">
        <v>1</v>
      </c>
      <c r="V15" s="45">
        <v>1</v>
      </c>
      <c r="W15" s="148">
        <v>48</v>
      </c>
      <c r="X15" s="149">
        <v>516</v>
      </c>
      <c r="Y15" s="150">
        <v>0</v>
      </c>
      <c r="Z15" s="129">
        <v>0</v>
      </c>
      <c r="AA15" s="96">
        <v>80</v>
      </c>
      <c r="AB15" s="97">
        <v>12</v>
      </c>
      <c r="AC15" s="98">
        <v>0</v>
      </c>
    </row>
    <row r="16" spans="1:29" ht="14.25" customHeight="1" x14ac:dyDescent="0.2">
      <c r="A16" s="113" t="s">
        <v>191</v>
      </c>
      <c r="B16" s="4">
        <v>992</v>
      </c>
      <c r="C16" s="10">
        <f>F16+J16+L16+Q16+T16+U16+V16+Z16+AC16</f>
        <v>7</v>
      </c>
      <c r="D16" s="33">
        <v>5</v>
      </c>
      <c r="E16" s="34">
        <v>9</v>
      </c>
      <c r="F16" s="35">
        <v>1</v>
      </c>
      <c r="G16" s="62">
        <v>26.628024193548388</v>
      </c>
      <c r="H16" s="36">
        <v>0</v>
      </c>
      <c r="I16" s="19">
        <v>100</v>
      </c>
      <c r="J16" s="37">
        <v>1</v>
      </c>
      <c r="K16" s="106">
        <v>4.586693548387097</v>
      </c>
      <c r="L16" s="38">
        <v>0</v>
      </c>
      <c r="M16" s="6">
        <v>168.35</v>
      </c>
      <c r="N16" s="72" t="s">
        <v>264</v>
      </c>
      <c r="O16" s="39">
        <v>6</v>
      </c>
      <c r="P16" s="40">
        <v>36</v>
      </c>
      <c r="Q16" s="41">
        <v>1</v>
      </c>
      <c r="R16" s="42">
        <v>2</v>
      </c>
      <c r="S16" s="43">
        <v>4</v>
      </c>
      <c r="T16" s="44">
        <v>1</v>
      </c>
      <c r="U16" s="66">
        <v>1</v>
      </c>
      <c r="V16" s="45">
        <v>1</v>
      </c>
      <c r="W16" s="151"/>
      <c r="X16" s="152"/>
      <c r="Y16" s="153"/>
      <c r="Z16" s="129">
        <v>0</v>
      </c>
      <c r="AA16" s="96">
        <v>6</v>
      </c>
      <c r="AB16" s="97">
        <v>7</v>
      </c>
      <c r="AC16" s="98">
        <v>1</v>
      </c>
    </row>
    <row r="17" spans="1:29" ht="14.25" customHeight="1" x14ac:dyDescent="0.2">
      <c r="A17" s="113" t="s">
        <v>190</v>
      </c>
      <c r="B17" s="4">
        <v>1079</v>
      </c>
      <c r="C17" s="10">
        <f t="shared" si="0"/>
        <v>5</v>
      </c>
      <c r="D17" s="33">
        <v>15</v>
      </c>
      <c r="E17" s="34">
        <v>8</v>
      </c>
      <c r="F17" s="35">
        <v>0</v>
      </c>
      <c r="G17" s="62">
        <v>28.772937905468027</v>
      </c>
      <c r="H17" s="36">
        <v>0</v>
      </c>
      <c r="I17" s="19">
        <v>96.8</v>
      </c>
      <c r="J17" s="37">
        <v>1</v>
      </c>
      <c r="K17" s="106">
        <v>6.024096385542169</v>
      </c>
      <c r="L17" s="38">
        <v>0</v>
      </c>
      <c r="M17" s="6">
        <v>77.849999999999994</v>
      </c>
      <c r="N17" s="72">
        <v>1</v>
      </c>
      <c r="O17" s="39">
        <v>9</v>
      </c>
      <c r="P17" s="40">
        <v>3</v>
      </c>
      <c r="Q17" s="41">
        <v>0</v>
      </c>
      <c r="R17" s="42">
        <v>2</v>
      </c>
      <c r="S17" s="43">
        <v>2</v>
      </c>
      <c r="T17" s="44">
        <v>1</v>
      </c>
      <c r="U17" s="66">
        <v>1</v>
      </c>
      <c r="V17" s="45">
        <v>1</v>
      </c>
      <c r="W17" s="151"/>
      <c r="X17" s="152"/>
      <c r="Y17" s="153"/>
      <c r="Z17" s="129">
        <v>0</v>
      </c>
      <c r="AA17" s="96">
        <v>20</v>
      </c>
      <c r="AB17" s="97">
        <v>0</v>
      </c>
      <c r="AC17" s="98">
        <v>0</v>
      </c>
    </row>
    <row r="18" spans="1:29" ht="14.25" customHeight="1" x14ac:dyDescent="0.2">
      <c r="A18" s="113" t="s">
        <v>189</v>
      </c>
      <c r="B18" s="4">
        <v>703</v>
      </c>
      <c r="C18" s="10">
        <f>F18+J18+L18+Q18+T18+U18+V18+Z18+AC18</f>
        <v>6</v>
      </c>
      <c r="D18" s="33">
        <v>5</v>
      </c>
      <c r="E18" s="34">
        <v>8</v>
      </c>
      <c r="F18" s="35">
        <v>1</v>
      </c>
      <c r="G18" s="62">
        <v>23.557610241820768</v>
      </c>
      <c r="H18" s="36">
        <v>0</v>
      </c>
      <c r="I18" s="19">
        <v>100</v>
      </c>
      <c r="J18" s="37">
        <v>1</v>
      </c>
      <c r="K18" s="106">
        <v>5.7610241820768131</v>
      </c>
      <c r="L18" s="38">
        <v>0</v>
      </c>
      <c r="M18" s="6">
        <v>49.79</v>
      </c>
      <c r="N18" s="72" t="s">
        <v>264</v>
      </c>
      <c r="O18" s="39">
        <v>6</v>
      </c>
      <c r="P18" s="40">
        <v>10</v>
      </c>
      <c r="Q18" s="41">
        <v>1</v>
      </c>
      <c r="R18" s="42">
        <v>2</v>
      </c>
      <c r="S18" s="43">
        <v>2</v>
      </c>
      <c r="T18" s="44">
        <v>1</v>
      </c>
      <c r="U18" s="66">
        <v>1</v>
      </c>
      <c r="V18" s="45">
        <v>1</v>
      </c>
      <c r="W18" s="151"/>
      <c r="X18" s="152"/>
      <c r="Y18" s="153"/>
      <c r="Z18" s="129">
        <v>0</v>
      </c>
      <c r="AA18" s="96">
        <v>6</v>
      </c>
      <c r="AB18" s="97">
        <v>0</v>
      </c>
      <c r="AC18" s="98">
        <v>0</v>
      </c>
    </row>
    <row r="19" spans="1:29" ht="14.25" customHeight="1" x14ac:dyDescent="0.2">
      <c r="A19" s="113" t="s">
        <v>188</v>
      </c>
      <c r="B19" s="4">
        <v>992</v>
      </c>
      <c r="C19" s="10">
        <f t="shared" ref="C19:C54" si="1">F19+J19+L19+Q19+T19+U19+V19+Z19+AC19</f>
        <v>5</v>
      </c>
      <c r="D19" s="33">
        <v>5</v>
      </c>
      <c r="E19" s="34">
        <v>2</v>
      </c>
      <c r="F19" s="35">
        <v>0</v>
      </c>
      <c r="G19" s="62">
        <v>20.161290322580644</v>
      </c>
      <c r="H19" s="36">
        <v>0</v>
      </c>
      <c r="I19" s="19">
        <v>100</v>
      </c>
      <c r="J19" s="37">
        <v>1</v>
      </c>
      <c r="K19" s="106">
        <v>7.913306451612903</v>
      </c>
      <c r="L19" s="38">
        <v>1</v>
      </c>
      <c r="M19" s="6">
        <v>54.44</v>
      </c>
      <c r="N19" s="72" t="s">
        <v>264</v>
      </c>
      <c r="O19" s="39">
        <v>6</v>
      </c>
      <c r="P19" s="40">
        <v>10</v>
      </c>
      <c r="Q19" s="41">
        <v>1</v>
      </c>
      <c r="R19" s="42">
        <v>2</v>
      </c>
      <c r="S19" s="43">
        <v>1</v>
      </c>
      <c r="T19" s="44">
        <v>0</v>
      </c>
      <c r="U19" s="66">
        <v>1</v>
      </c>
      <c r="V19" s="45">
        <v>1</v>
      </c>
      <c r="W19" s="151"/>
      <c r="X19" s="152"/>
      <c r="Y19" s="153"/>
      <c r="Z19" s="129">
        <v>0</v>
      </c>
      <c r="AA19" s="96">
        <v>6</v>
      </c>
      <c r="AB19" s="97">
        <v>0</v>
      </c>
      <c r="AC19" s="98">
        <v>0</v>
      </c>
    </row>
    <row r="20" spans="1:29" ht="14.25" customHeight="1" x14ac:dyDescent="0.2">
      <c r="A20" s="113" t="s">
        <v>212</v>
      </c>
      <c r="B20" s="4">
        <v>112</v>
      </c>
      <c r="C20" s="10">
        <f t="shared" si="1"/>
        <v>6</v>
      </c>
      <c r="D20" s="33">
        <v>4</v>
      </c>
      <c r="E20" s="34">
        <v>2</v>
      </c>
      <c r="F20" s="35">
        <v>0</v>
      </c>
      <c r="G20" s="62">
        <v>40.964285714285715</v>
      </c>
      <c r="H20" s="36">
        <v>1</v>
      </c>
      <c r="I20" s="19">
        <v>100</v>
      </c>
      <c r="J20" s="37">
        <v>1</v>
      </c>
      <c r="K20" s="106">
        <v>8.4821428571428577</v>
      </c>
      <c r="L20" s="38">
        <v>1</v>
      </c>
      <c r="M20" s="6">
        <v>250</v>
      </c>
      <c r="N20" s="72" t="s">
        <v>264</v>
      </c>
      <c r="O20" s="39">
        <v>4</v>
      </c>
      <c r="P20" s="40">
        <v>4</v>
      </c>
      <c r="Q20" s="41">
        <v>1</v>
      </c>
      <c r="R20" s="42">
        <v>1</v>
      </c>
      <c r="S20" s="43">
        <v>1</v>
      </c>
      <c r="T20" s="44">
        <v>1</v>
      </c>
      <c r="U20" s="66">
        <v>1</v>
      </c>
      <c r="V20" s="45">
        <v>1</v>
      </c>
      <c r="W20" s="151"/>
      <c r="X20" s="152"/>
      <c r="Y20" s="153"/>
      <c r="Z20" s="129">
        <v>0</v>
      </c>
      <c r="AA20" s="96">
        <v>4</v>
      </c>
      <c r="AB20" s="97">
        <v>0</v>
      </c>
      <c r="AC20" s="98">
        <v>0</v>
      </c>
    </row>
    <row r="21" spans="1:29" ht="14.25" customHeight="1" x14ac:dyDescent="0.2">
      <c r="A21" s="113" t="s">
        <v>187</v>
      </c>
      <c r="B21" s="4">
        <v>333</v>
      </c>
      <c r="C21" s="10">
        <f t="shared" si="1"/>
        <v>5</v>
      </c>
      <c r="D21" s="33">
        <v>4</v>
      </c>
      <c r="E21" s="34">
        <v>5</v>
      </c>
      <c r="F21" s="35">
        <v>1</v>
      </c>
      <c r="G21" s="62">
        <v>30.387387387387388</v>
      </c>
      <c r="H21" s="36">
        <v>1</v>
      </c>
      <c r="I21" s="19">
        <v>100</v>
      </c>
      <c r="J21" s="37">
        <v>1</v>
      </c>
      <c r="K21" s="106">
        <v>14.264264264264265</v>
      </c>
      <c r="L21" s="38">
        <v>1</v>
      </c>
      <c r="M21" s="6">
        <v>69.069999999999993</v>
      </c>
      <c r="N21" s="72" t="s">
        <v>264</v>
      </c>
      <c r="O21" s="39">
        <v>4</v>
      </c>
      <c r="P21" s="40">
        <v>3</v>
      </c>
      <c r="Q21" s="41">
        <v>0</v>
      </c>
      <c r="R21" s="42">
        <v>1</v>
      </c>
      <c r="S21" s="43">
        <v>0</v>
      </c>
      <c r="T21" s="44">
        <v>0</v>
      </c>
      <c r="U21" s="66">
        <v>1</v>
      </c>
      <c r="V21" s="45">
        <v>1</v>
      </c>
      <c r="W21" s="151"/>
      <c r="X21" s="152"/>
      <c r="Y21" s="153"/>
      <c r="Z21" s="129">
        <v>0</v>
      </c>
      <c r="AA21" s="96">
        <v>4</v>
      </c>
      <c r="AB21" s="97">
        <v>0</v>
      </c>
      <c r="AC21" s="98">
        <v>0</v>
      </c>
    </row>
    <row r="22" spans="1:29" ht="14.25" customHeight="1" x14ac:dyDescent="0.2">
      <c r="A22" s="113" t="s">
        <v>186</v>
      </c>
      <c r="B22" s="4">
        <v>717</v>
      </c>
      <c r="C22" s="10">
        <f t="shared" si="1"/>
        <v>5</v>
      </c>
      <c r="D22" s="33">
        <v>5</v>
      </c>
      <c r="E22" s="34">
        <v>3</v>
      </c>
      <c r="F22" s="35">
        <v>0</v>
      </c>
      <c r="G22" s="62">
        <v>20.92050209205021</v>
      </c>
      <c r="H22" s="36">
        <v>0</v>
      </c>
      <c r="I22" s="19">
        <v>100</v>
      </c>
      <c r="J22" s="37">
        <v>1</v>
      </c>
      <c r="K22" s="106">
        <v>5.439330543933055</v>
      </c>
      <c r="L22" s="38">
        <v>0</v>
      </c>
      <c r="M22" s="6">
        <v>82.29</v>
      </c>
      <c r="N22" s="72" t="s">
        <v>264</v>
      </c>
      <c r="O22" s="39">
        <v>6</v>
      </c>
      <c r="P22" s="40">
        <v>20</v>
      </c>
      <c r="Q22" s="41">
        <v>1</v>
      </c>
      <c r="R22" s="42">
        <v>2</v>
      </c>
      <c r="S22" s="43">
        <v>3</v>
      </c>
      <c r="T22" s="44">
        <v>1</v>
      </c>
      <c r="U22" s="66">
        <v>1</v>
      </c>
      <c r="V22" s="45">
        <v>1</v>
      </c>
      <c r="W22" s="151"/>
      <c r="X22" s="152"/>
      <c r="Y22" s="153"/>
      <c r="Z22" s="129">
        <v>0</v>
      </c>
      <c r="AA22" s="96">
        <v>6</v>
      </c>
      <c r="AB22" s="97">
        <v>2</v>
      </c>
      <c r="AC22" s="98">
        <v>0</v>
      </c>
    </row>
    <row r="23" spans="1:29" ht="14.25" customHeight="1" x14ac:dyDescent="0.2">
      <c r="A23" s="113" t="s">
        <v>185</v>
      </c>
      <c r="B23" s="4">
        <v>962</v>
      </c>
      <c r="C23" s="10">
        <f t="shared" si="1"/>
        <v>6</v>
      </c>
      <c r="D23" s="33">
        <v>5</v>
      </c>
      <c r="E23" s="34">
        <v>5</v>
      </c>
      <c r="F23" s="35">
        <v>1</v>
      </c>
      <c r="G23" s="62">
        <v>3.1185031185031185</v>
      </c>
      <c r="H23" s="36">
        <v>0</v>
      </c>
      <c r="I23" s="19">
        <v>100</v>
      </c>
      <c r="J23" s="37">
        <v>1</v>
      </c>
      <c r="K23" s="106">
        <v>5.50935550935551</v>
      </c>
      <c r="L23" s="38">
        <v>0</v>
      </c>
      <c r="M23" s="6">
        <v>66.53</v>
      </c>
      <c r="N23" s="72" t="s">
        <v>264</v>
      </c>
      <c r="O23" s="39">
        <v>6</v>
      </c>
      <c r="P23" s="40">
        <v>8</v>
      </c>
      <c r="Q23" s="41">
        <v>1</v>
      </c>
      <c r="R23" s="42">
        <v>2</v>
      </c>
      <c r="S23" s="43">
        <v>2</v>
      </c>
      <c r="T23" s="44">
        <v>1</v>
      </c>
      <c r="U23" s="66">
        <v>1</v>
      </c>
      <c r="V23" s="45">
        <v>1</v>
      </c>
      <c r="W23" s="151"/>
      <c r="X23" s="152"/>
      <c r="Y23" s="153"/>
      <c r="Z23" s="129">
        <v>0</v>
      </c>
      <c r="AA23" s="96">
        <v>6</v>
      </c>
      <c r="AB23" s="97">
        <v>5</v>
      </c>
      <c r="AC23" s="98">
        <v>0</v>
      </c>
    </row>
    <row r="24" spans="1:29" ht="14.25" customHeight="1" x14ac:dyDescent="0.2">
      <c r="A24" s="113" t="s">
        <v>184</v>
      </c>
      <c r="B24" s="4">
        <v>569</v>
      </c>
      <c r="C24" s="10">
        <f t="shared" si="1"/>
        <v>4</v>
      </c>
      <c r="D24" s="33">
        <v>5</v>
      </c>
      <c r="E24" s="34">
        <v>2</v>
      </c>
      <c r="F24" s="35">
        <v>0</v>
      </c>
      <c r="G24" s="62">
        <v>17.295254833040421</v>
      </c>
      <c r="H24" s="36">
        <v>0</v>
      </c>
      <c r="I24" s="19">
        <v>100</v>
      </c>
      <c r="J24" s="37">
        <v>1</v>
      </c>
      <c r="K24" s="106">
        <v>2.9876977152899822</v>
      </c>
      <c r="L24" s="38">
        <v>0</v>
      </c>
      <c r="M24" s="6">
        <v>140.6</v>
      </c>
      <c r="N24" s="72" t="s">
        <v>264</v>
      </c>
      <c r="O24" s="39">
        <v>6</v>
      </c>
      <c r="P24" s="40">
        <v>9</v>
      </c>
      <c r="Q24" s="41">
        <v>1</v>
      </c>
      <c r="R24" s="42">
        <v>2</v>
      </c>
      <c r="S24" s="43">
        <v>1</v>
      </c>
      <c r="T24" s="44">
        <v>0</v>
      </c>
      <c r="U24" s="66">
        <v>1</v>
      </c>
      <c r="V24" s="45">
        <v>1</v>
      </c>
      <c r="W24" s="151"/>
      <c r="X24" s="152"/>
      <c r="Y24" s="153"/>
      <c r="Z24" s="129">
        <v>0</v>
      </c>
      <c r="AA24" s="96">
        <v>6</v>
      </c>
      <c r="AB24" s="97">
        <v>3</v>
      </c>
      <c r="AC24" s="98">
        <v>0</v>
      </c>
    </row>
    <row r="25" spans="1:29" ht="14.25" customHeight="1" x14ac:dyDescent="0.2">
      <c r="A25" s="113" t="s">
        <v>183</v>
      </c>
      <c r="B25" s="4">
        <v>497</v>
      </c>
      <c r="C25" s="10">
        <f t="shared" si="1"/>
        <v>5</v>
      </c>
      <c r="D25" s="33">
        <v>4</v>
      </c>
      <c r="E25" s="34">
        <v>3</v>
      </c>
      <c r="F25" s="35">
        <v>0</v>
      </c>
      <c r="G25" s="62">
        <v>24.422535211267604</v>
      </c>
      <c r="H25" s="36">
        <v>0</v>
      </c>
      <c r="I25" s="19">
        <v>100</v>
      </c>
      <c r="J25" s="37">
        <v>1</v>
      </c>
      <c r="K25" s="106">
        <v>4.1247484909456738</v>
      </c>
      <c r="L25" s="38">
        <v>0</v>
      </c>
      <c r="M25" s="6">
        <v>195.17</v>
      </c>
      <c r="N25" s="72" t="s">
        <v>264</v>
      </c>
      <c r="O25" s="39">
        <v>4</v>
      </c>
      <c r="P25" s="40">
        <v>14</v>
      </c>
      <c r="Q25" s="41">
        <v>1</v>
      </c>
      <c r="R25" s="42">
        <v>1</v>
      </c>
      <c r="S25" s="43">
        <v>4</v>
      </c>
      <c r="T25" s="44">
        <v>1</v>
      </c>
      <c r="U25" s="66">
        <v>1</v>
      </c>
      <c r="V25" s="45">
        <v>1</v>
      </c>
      <c r="W25" s="151"/>
      <c r="X25" s="152"/>
      <c r="Y25" s="153"/>
      <c r="Z25" s="129">
        <v>0</v>
      </c>
      <c r="AA25" s="96">
        <v>4</v>
      </c>
      <c r="AB25" s="97">
        <v>0</v>
      </c>
      <c r="AC25" s="98">
        <v>0</v>
      </c>
    </row>
    <row r="26" spans="1:29" ht="14.25" customHeight="1" x14ac:dyDescent="0.2">
      <c r="A26" s="113" t="s">
        <v>182</v>
      </c>
      <c r="B26" s="4">
        <v>269</v>
      </c>
      <c r="C26" s="10">
        <f t="shared" si="1"/>
        <v>6</v>
      </c>
      <c r="D26" s="33">
        <v>4</v>
      </c>
      <c r="E26" s="34">
        <v>3</v>
      </c>
      <c r="F26" s="35">
        <v>0</v>
      </c>
      <c r="G26" s="62">
        <v>22.427509293680298</v>
      </c>
      <c r="H26" s="36">
        <v>0</v>
      </c>
      <c r="I26" s="19">
        <v>100</v>
      </c>
      <c r="J26" s="37">
        <v>1</v>
      </c>
      <c r="K26" s="106">
        <v>13.011152416356877</v>
      </c>
      <c r="L26" s="38">
        <v>1</v>
      </c>
      <c r="M26" s="6">
        <v>200.74</v>
      </c>
      <c r="N26" s="72" t="s">
        <v>264</v>
      </c>
      <c r="O26" s="39">
        <v>4</v>
      </c>
      <c r="P26" s="40">
        <v>14</v>
      </c>
      <c r="Q26" s="41">
        <v>1</v>
      </c>
      <c r="R26" s="42">
        <v>1</v>
      </c>
      <c r="S26" s="43">
        <v>1</v>
      </c>
      <c r="T26" s="44">
        <v>1</v>
      </c>
      <c r="U26" s="66">
        <v>1</v>
      </c>
      <c r="V26" s="45">
        <v>1</v>
      </c>
      <c r="W26" s="151"/>
      <c r="X26" s="152"/>
      <c r="Y26" s="153"/>
      <c r="Z26" s="129">
        <v>0</v>
      </c>
      <c r="AA26" s="96">
        <v>4</v>
      </c>
      <c r="AB26" s="97">
        <v>0</v>
      </c>
      <c r="AC26" s="98">
        <v>0</v>
      </c>
    </row>
    <row r="27" spans="1:29" ht="14.25" customHeight="1" x14ac:dyDescent="0.2">
      <c r="A27" s="113" t="s">
        <v>181</v>
      </c>
      <c r="B27" s="4">
        <v>226</v>
      </c>
      <c r="C27" s="10">
        <f t="shared" si="1"/>
        <v>5</v>
      </c>
      <c r="D27" s="33">
        <v>4</v>
      </c>
      <c r="E27" s="34">
        <v>2</v>
      </c>
      <c r="F27" s="35">
        <v>0</v>
      </c>
      <c r="G27" s="62">
        <v>33.035398230088497</v>
      </c>
      <c r="H27" s="36">
        <v>1</v>
      </c>
      <c r="I27" s="19">
        <v>100</v>
      </c>
      <c r="J27" s="37">
        <v>1</v>
      </c>
      <c r="K27" s="106">
        <v>14.823008849557523</v>
      </c>
      <c r="L27" s="38">
        <v>1</v>
      </c>
      <c r="M27" s="6">
        <v>221.24</v>
      </c>
      <c r="N27" s="72" t="s">
        <v>264</v>
      </c>
      <c r="O27" s="39">
        <v>4</v>
      </c>
      <c r="P27" s="40">
        <v>6</v>
      </c>
      <c r="Q27" s="41">
        <v>1</v>
      </c>
      <c r="R27" s="42">
        <v>1</v>
      </c>
      <c r="S27" s="43">
        <v>0</v>
      </c>
      <c r="T27" s="44">
        <v>0</v>
      </c>
      <c r="U27" s="66">
        <v>1</v>
      </c>
      <c r="V27" s="45">
        <v>1</v>
      </c>
      <c r="W27" s="151"/>
      <c r="X27" s="152"/>
      <c r="Y27" s="153"/>
      <c r="Z27" s="129">
        <v>0</v>
      </c>
      <c r="AA27" s="96">
        <v>4</v>
      </c>
      <c r="AB27" s="97">
        <v>0</v>
      </c>
      <c r="AC27" s="98">
        <v>0</v>
      </c>
    </row>
    <row r="28" spans="1:29" ht="14.25" customHeight="1" x14ac:dyDescent="0.2">
      <c r="A28" s="113" t="s">
        <v>180</v>
      </c>
      <c r="B28" s="4">
        <v>244</v>
      </c>
      <c r="C28" s="10">
        <f t="shared" si="1"/>
        <v>5</v>
      </c>
      <c r="D28" s="33">
        <v>4</v>
      </c>
      <c r="E28" s="34">
        <v>1</v>
      </c>
      <c r="F28" s="35">
        <v>0</v>
      </c>
      <c r="G28" s="62">
        <v>32.774590163934427</v>
      </c>
      <c r="H28" s="36">
        <v>1</v>
      </c>
      <c r="I28" s="19">
        <v>100</v>
      </c>
      <c r="J28" s="37">
        <v>1</v>
      </c>
      <c r="K28" s="106">
        <v>7.9918032786885256</v>
      </c>
      <c r="L28" s="38">
        <v>1</v>
      </c>
      <c r="M28" s="6">
        <v>57.38</v>
      </c>
      <c r="N28" s="72" t="s">
        <v>264</v>
      </c>
      <c r="O28" s="39">
        <v>4</v>
      </c>
      <c r="P28" s="40">
        <v>1</v>
      </c>
      <c r="Q28" s="41">
        <v>0</v>
      </c>
      <c r="R28" s="42">
        <v>1</v>
      </c>
      <c r="S28" s="43">
        <v>1</v>
      </c>
      <c r="T28" s="44">
        <v>1</v>
      </c>
      <c r="U28" s="66">
        <v>1</v>
      </c>
      <c r="V28" s="45">
        <v>1</v>
      </c>
      <c r="W28" s="151"/>
      <c r="X28" s="152"/>
      <c r="Y28" s="153"/>
      <c r="Z28" s="129">
        <v>0</v>
      </c>
      <c r="AA28" s="96">
        <v>4</v>
      </c>
      <c r="AB28" s="97">
        <v>0</v>
      </c>
      <c r="AC28" s="98">
        <v>0</v>
      </c>
    </row>
    <row r="29" spans="1:29" ht="14.25" customHeight="1" x14ac:dyDescent="0.2">
      <c r="A29" s="113" t="s">
        <v>179</v>
      </c>
      <c r="B29" s="4">
        <v>171</v>
      </c>
      <c r="C29" s="10">
        <f t="shared" si="1"/>
        <v>5</v>
      </c>
      <c r="D29" s="33">
        <v>4</v>
      </c>
      <c r="E29" s="34">
        <v>3</v>
      </c>
      <c r="F29" s="35">
        <v>0</v>
      </c>
      <c r="G29" s="62">
        <v>50.538011695906434</v>
      </c>
      <c r="H29" s="36">
        <v>1</v>
      </c>
      <c r="I29" s="19">
        <v>100</v>
      </c>
      <c r="J29" s="37">
        <v>1</v>
      </c>
      <c r="K29" s="106">
        <v>15.497076023391813</v>
      </c>
      <c r="L29" s="38">
        <v>1</v>
      </c>
      <c r="M29" s="6">
        <v>116.96</v>
      </c>
      <c r="N29" s="72" t="s">
        <v>264</v>
      </c>
      <c r="O29" s="39">
        <v>4</v>
      </c>
      <c r="P29" s="40">
        <v>2</v>
      </c>
      <c r="Q29" s="41">
        <v>0</v>
      </c>
      <c r="R29" s="42">
        <v>1</v>
      </c>
      <c r="S29" s="43">
        <v>1</v>
      </c>
      <c r="T29" s="44">
        <v>1</v>
      </c>
      <c r="U29" s="66">
        <v>1</v>
      </c>
      <c r="V29" s="45">
        <v>1</v>
      </c>
      <c r="W29" s="151"/>
      <c r="X29" s="152"/>
      <c r="Y29" s="153"/>
      <c r="Z29" s="129">
        <v>0</v>
      </c>
      <c r="AA29" s="96">
        <v>4</v>
      </c>
      <c r="AB29" s="97">
        <v>0</v>
      </c>
      <c r="AC29" s="98">
        <v>0</v>
      </c>
    </row>
    <row r="30" spans="1:29" ht="14.25" customHeight="1" x14ac:dyDescent="0.2">
      <c r="A30" s="113" t="s">
        <v>178</v>
      </c>
      <c r="B30" s="4">
        <v>582</v>
      </c>
      <c r="C30" s="10">
        <f t="shared" si="1"/>
        <v>6</v>
      </c>
      <c r="D30" s="33">
        <v>5</v>
      </c>
      <c r="E30" s="34">
        <v>8</v>
      </c>
      <c r="F30" s="35">
        <v>1</v>
      </c>
      <c r="G30" s="62">
        <v>22.838487972508592</v>
      </c>
      <c r="H30" s="36">
        <v>0</v>
      </c>
      <c r="I30" s="19">
        <v>100</v>
      </c>
      <c r="J30" s="37">
        <v>1</v>
      </c>
      <c r="K30" s="106">
        <v>7.4742268041237114</v>
      </c>
      <c r="L30" s="38">
        <v>1</v>
      </c>
      <c r="M30" s="6">
        <v>120.27</v>
      </c>
      <c r="N30" s="72" t="s">
        <v>264</v>
      </c>
      <c r="O30" s="39">
        <v>6</v>
      </c>
      <c r="P30" s="40">
        <v>6</v>
      </c>
      <c r="Q30" s="41">
        <v>1</v>
      </c>
      <c r="R30" s="42">
        <v>2</v>
      </c>
      <c r="S30" s="43">
        <v>1</v>
      </c>
      <c r="T30" s="44">
        <v>0</v>
      </c>
      <c r="U30" s="66">
        <v>1</v>
      </c>
      <c r="V30" s="45">
        <v>1</v>
      </c>
      <c r="W30" s="151"/>
      <c r="X30" s="152"/>
      <c r="Y30" s="153"/>
      <c r="Z30" s="129">
        <v>0</v>
      </c>
      <c r="AA30" s="96">
        <v>6</v>
      </c>
      <c r="AB30" s="97">
        <v>0</v>
      </c>
      <c r="AC30" s="98">
        <v>0</v>
      </c>
    </row>
    <row r="31" spans="1:29" ht="14.25" customHeight="1" x14ac:dyDescent="0.2">
      <c r="A31" s="113" t="s">
        <v>213</v>
      </c>
      <c r="B31" s="4">
        <v>667</v>
      </c>
      <c r="C31" s="10">
        <f t="shared" si="1"/>
        <v>6</v>
      </c>
      <c r="D31" s="33">
        <v>5</v>
      </c>
      <c r="E31" s="34">
        <v>6</v>
      </c>
      <c r="F31" s="35">
        <v>1</v>
      </c>
      <c r="G31" s="62">
        <v>8.995502248875562</v>
      </c>
      <c r="H31" s="36">
        <v>0</v>
      </c>
      <c r="I31" s="19">
        <v>100</v>
      </c>
      <c r="J31" s="37">
        <v>1</v>
      </c>
      <c r="K31" s="106">
        <v>1.7991004497751124</v>
      </c>
      <c r="L31" s="38">
        <v>0</v>
      </c>
      <c r="M31" s="6">
        <v>58.47</v>
      </c>
      <c r="N31" s="72" t="s">
        <v>264</v>
      </c>
      <c r="O31" s="39">
        <v>6</v>
      </c>
      <c r="P31" s="40">
        <v>9</v>
      </c>
      <c r="Q31" s="41">
        <v>1</v>
      </c>
      <c r="R31" s="42">
        <v>2</v>
      </c>
      <c r="S31" s="43">
        <v>4</v>
      </c>
      <c r="T31" s="44">
        <v>1</v>
      </c>
      <c r="U31" s="66">
        <v>1</v>
      </c>
      <c r="V31" s="45">
        <v>1</v>
      </c>
      <c r="W31" s="151"/>
      <c r="X31" s="152"/>
      <c r="Y31" s="153"/>
      <c r="Z31" s="129">
        <v>0</v>
      </c>
      <c r="AA31" s="96">
        <v>6</v>
      </c>
      <c r="AB31" s="97">
        <v>0</v>
      </c>
      <c r="AC31" s="98">
        <v>0</v>
      </c>
    </row>
    <row r="32" spans="1:29" ht="14.25" customHeight="1" x14ac:dyDescent="0.2">
      <c r="A32" s="113" t="s">
        <v>177</v>
      </c>
      <c r="B32" s="4">
        <v>370</v>
      </c>
      <c r="C32" s="10">
        <f t="shared" si="1"/>
        <v>5</v>
      </c>
      <c r="D32" s="33">
        <v>4</v>
      </c>
      <c r="E32" s="34">
        <v>3</v>
      </c>
      <c r="F32" s="35">
        <v>0</v>
      </c>
      <c r="G32" s="62">
        <v>18.056756756756755</v>
      </c>
      <c r="H32" s="36">
        <v>0</v>
      </c>
      <c r="I32" s="19">
        <v>100</v>
      </c>
      <c r="J32" s="37">
        <v>1</v>
      </c>
      <c r="K32" s="106">
        <v>5.8108108108108114</v>
      </c>
      <c r="L32" s="38">
        <v>0</v>
      </c>
      <c r="M32" s="6">
        <v>97.3</v>
      </c>
      <c r="N32" s="72" t="s">
        <v>264</v>
      </c>
      <c r="O32" s="39">
        <v>4</v>
      </c>
      <c r="P32" s="40">
        <v>11</v>
      </c>
      <c r="Q32" s="41">
        <v>1</v>
      </c>
      <c r="R32" s="42">
        <v>1</v>
      </c>
      <c r="S32" s="43">
        <v>2</v>
      </c>
      <c r="T32" s="44">
        <v>1</v>
      </c>
      <c r="U32" s="66">
        <v>1</v>
      </c>
      <c r="V32" s="45">
        <v>1</v>
      </c>
      <c r="W32" s="151"/>
      <c r="X32" s="152"/>
      <c r="Y32" s="153"/>
      <c r="Z32" s="129">
        <v>0</v>
      </c>
      <c r="AA32" s="96">
        <v>4</v>
      </c>
      <c r="AB32" s="97">
        <v>0</v>
      </c>
      <c r="AC32" s="98">
        <v>0</v>
      </c>
    </row>
    <row r="33" spans="1:29" ht="14.25" customHeight="1" x14ac:dyDescent="0.2">
      <c r="A33" s="113" t="s">
        <v>176</v>
      </c>
      <c r="B33" s="4">
        <v>491</v>
      </c>
      <c r="C33" s="10">
        <f t="shared" si="1"/>
        <v>5</v>
      </c>
      <c r="D33" s="33">
        <v>4</v>
      </c>
      <c r="E33" s="34">
        <v>1</v>
      </c>
      <c r="F33" s="35">
        <v>0</v>
      </c>
      <c r="G33" s="62">
        <v>20.376782077393074</v>
      </c>
      <c r="H33" s="36">
        <v>0</v>
      </c>
      <c r="I33" s="19">
        <v>100</v>
      </c>
      <c r="J33" s="37">
        <v>1</v>
      </c>
      <c r="K33" s="106">
        <v>4.5824847250509162</v>
      </c>
      <c r="L33" s="38">
        <v>0</v>
      </c>
      <c r="M33" s="6">
        <v>156.82</v>
      </c>
      <c r="N33" s="72" t="s">
        <v>264</v>
      </c>
      <c r="O33" s="39">
        <v>4</v>
      </c>
      <c r="P33" s="40">
        <v>16</v>
      </c>
      <c r="Q33" s="41">
        <v>1</v>
      </c>
      <c r="R33" s="42">
        <v>1</v>
      </c>
      <c r="S33" s="43">
        <v>1</v>
      </c>
      <c r="T33" s="44">
        <v>1</v>
      </c>
      <c r="U33" s="66">
        <v>1</v>
      </c>
      <c r="V33" s="45">
        <v>1</v>
      </c>
      <c r="W33" s="151"/>
      <c r="X33" s="152"/>
      <c r="Y33" s="153"/>
      <c r="Z33" s="129">
        <v>0</v>
      </c>
      <c r="AA33" s="96">
        <v>4</v>
      </c>
      <c r="AB33" s="97">
        <v>0</v>
      </c>
      <c r="AC33" s="98">
        <v>0</v>
      </c>
    </row>
    <row r="34" spans="1:29" ht="14.25" customHeight="1" x14ac:dyDescent="0.2">
      <c r="A34" s="113" t="s">
        <v>175</v>
      </c>
      <c r="B34" s="4">
        <v>408</v>
      </c>
      <c r="C34" s="10">
        <f t="shared" si="1"/>
        <v>6</v>
      </c>
      <c r="D34" s="33">
        <v>4</v>
      </c>
      <c r="E34" s="34">
        <v>17</v>
      </c>
      <c r="F34" s="35">
        <v>1</v>
      </c>
      <c r="G34" s="62">
        <v>24.509803921568629</v>
      </c>
      <c r="H34" s="36">
        <v>0</v>
      </c>
      <c r="I34" s="19">
        <v>100</v>
      </c>
      <c r="J34" s="37">
        <v>1</v>
      </c>
      <c r="K34" s="106">
        <v>5.5147058823529411</v>
      </c>
      <c r="L34" s="38">
        <v>0</v>
      </c>
      <c r="M34" s="6">
        <v>73.53</v>
      </c>
      <c r="N34" s="72" t="s">
        <v>264</v>
      </c>
      <c r="O34" s="39">
        <v>4</v>
      </c>
      <c r="P34" s="40">
        <v>12</v>
      </c>
      <c r="Q34" s="41">
        <v>1</v>
      </c>
      <c r="R34" s="42">
        <v>1</v>
      </c>
      <c r="S34" s="43">
        <v>1</v>
      </c>
      <c r="T34" s="44">
        <v>1</v>
      </c>
      <c r="U34" s="66">
        <v>1</v>
      </c>
      <c r="V34" s="45">
        <v>1</v>
      </c>
      <c r="W34" s="151"/>
      <c r="X34" s="152"/>
      <c r="Y34" s="153"/>
      <c r="Z34" s="129">
        <v>0</v>
      </c>
      <c r="AA34" s="96">
        <v>4</v>
      </c>
      <c r="AB34" s="97">
        <v>0</v>
      </c>
      <c r="AC34" s="98">
        <v>0</v>
      </c>
    </row>
    <row r="35" spans="1:29" ht="14.25" customHeight="1" x14ac:dyDescent="0.2">
      <c r="A35" s="113" t="s">
        <v>174</v>
      </c>
      <c r="B35" s="4">
        <v>860</v>
      </c>
      <c r="C35" s="10">
        <f t="shared" si="1"/>
        <v>5</v>
      </c>
      <c r="D35" s="33">
        <v>5</v>
      </c>
      <c r="E35" s="34">
        <v>4</v>
      </c>
      <c r="F35" s="35">
        <v>0</v>
      </c>
      <c r="G35" s="62">
        <v>13.953488372093023</v>
      </c>
      <c r="H35" s="36">
        <v>0</v>
      </c>
      <c r="I35" s="19">
        <v>100</v>
      </c>
      <c r="J35" s="37">
        <v>1</v>
      </c>
      <c r="K35" s="106">
        <v>4.1279069767441863</v>
      </c>
      <c r="L35" s="38">
        <v>0</v>
      </c>
      <c r="M35" s="6">
        <v>69.77</v>
      </c>
      <c r="N35" s="72" t="s">
        <v>264</v>
      </c>
      <c r="O35" s="39">
        <v>6</v>
      </c>
      <c r="P35" s="40">
        <v>120</v>
      </c>
      <c r="Q35" s="41">
        <v>1</v>
      </c>
      <c r="R35" s="42">
        <v>2</v>
      </c>
      <c r="S35" s="43">
        <v>3</v>
      </c>
      <c r="T35" s="44">
        <v>1</v>
      </c>
      <c r="U35" s="66">
        <v>1</v>
      </c>
      <c r="V35" s="45">
        <v>1</v>
      </c>
      <c r="W35" s="151"/>
      <c r="X35" s="152"/>
      <c r="Y35" s="153"/>
      <c r="Z35" s="129">
        <v>0</v>
      </c>
      <c r="AA35" s="96">
        <v>6</v>
      </c>
      <c r="AB35" s="97">
        <v>0</v>
      </c>
      <c r="AC35" s="98">
        <v>0</v>
      </c>
    </row>
    <row r="36" spans="1:29" ht="14.25" customHeight="1" x14ac:dyDescent="0.2">
      <c r="A36" s="113" t="s">
        <v>173</v>
      </c>
      <c r="B36" s="4">
        <v>372</v>
      </c>
      <c r="C36" s="10">
        <f t="shared" si="1"/>
        <v>4</v>
      </c>
      <c r="D36" s="33">
        <v>4</v>
      </c>
      <c r="E36" s="34">
        <v>2</v>
      </c>
      <c r="F36" s="35">
        <v>0</v>
      </c>
      <c r="G36" s="62">
        <v>26.876344086021504</v>
      </c>
      <c r="H36" s="36">
        <v>0</v>
      </c>
      <c r="I36" s="19">
        <v>100</v>
      </c>
      <c r="J36" s="37">
        <v>1</v>
      </c>
      <c r="K36" s="106">
        <v>14.24731182795699</v>
      </c>
      <c r="L36" s="38">
        <v>1</v>
      </c>
      <c r="M36" s="6">
        <v>188.17</v>
      </c>
      <c r="N36" s="72" t="s">
        <v>264</v>
      </c>
      <c r="O36" s="39">
        <v>4</v>
      </c>
      <c r="P36" s="40">
        <v>0</v>
      </c>
      <c r="Q36" s="41">
        <v>0</v>
      </c>
      <c r="R36" s="42">
        <v>1</v>
      </c>
      <c r="S36" s="43">
        <v>0</v>
      </c>
      <c r="T36" s="44">
        <v>0</v>
      </c>
      <c r="U36" s="66">
        <v>1</v>
      </c>
      <c r="V36" s="45">
        <v>1</v>
      </c>
      <c r="W36" s="151"/>
      <c r="X36" s="152"/>
      <c r="Y36" s="153"/>
      <c r="Z36" s="129">
        <v>0</v>
      </c>
      <c r="AA36" s="96">
        <v>4</v>
      </c>
      <c r="AB36" s="97">
        <v>0</v>
      </c>
      <c r="AC36" s="98">
        <v>0</v>
      </c>
    </row>
    <row r="37" spans="1:29" ht="14.25" customHeight="1" x14ac:dyDescent="0.2">
      <c r="A37" s="113" t="s">
        <v>172</v>
      </c>
      <c r="B37" s="4">
        <v>459</v>
      </c>
      <c r="C37" s="10">
        <f t="shared" si="1"/>
        <v>6</v>
      </c>
      <c r="D37" s="33">
        <v>4</v>
      </c>
      <c r="E37" s="34">
        <v>2</v>
      </c>
      <c r="F37" s="35">
        <v>0</v>
      </c>
      <c r="G37" s="62">
        <v>21.786492374727668</v>
      </c>
      <c r="H37" s="36">
        <v>0</v>
      </c>
      <c r="I37" s="19">
        <v>100</v>
      </c>
      <c r="J37" s="37">
        <v>1</v>
      </c>
      <c r="K37" s="106">
        <v>7.6252723311546839</v>
      </c>
      <c r="L37" s="38">
        <v>1</v>
      </c>
      <c r="M37" s="6">
        <v>130.72</v>
      </c>
      <c r="N37" s="72" t="s">
        <v>264</v>
      </c>
      <c r="O37" s="39">
        <v>4</v>
      </c>
      <c r="P37" s="40">
        <v>1</v>
      </c>
      <c r="Q37" s="41">
        <v>0</v>
      </c>
      <c r="R37" s="42">
        <v>1</v>
      </c>
      <c r="S37" s="43">
        <v>1</v>
      </c>
      <c r="T37" s="44">
        <v>1</v>
      </c>
      <c r="U37" s="66">
        <v>1</v>
      </c>
      <c r="V37" s="45">
        <v>1</v>
      </c>
      <c r="W37" s="151"/>
      <c r="X37" s="152"/>
      <c r="Y37" s="153"/>
      <c r="Z37" s="129">
        <v>0</v>
      </c>
      <c r="AA37" s="96">
        <v>4</v>
      </c>
      <c r="AB37" s="97">
        <v>5</v>
      </c>
      <c r="AC37" s="98">
        <v>1</v>
      </c>
    </row>
    <row r="38" spans="1:29" ht="14.25" customHeight="1" x14ac:dyDescent="0.2">
      <c r="A38" s="113" t="s">
        <v>171</v>
      </c>
      <c r="B38" s="4">
        <v>232</v>
      </c>
      <c r="C38" s="10">
        <f t="shared" si="1"/>
        <v>4</v>
      </c>
      <c r="D38" s="33">
        <v>4</v>
      </c>
      <c r="E38" s="34">
        <v>2</v>
      </c>
      <c r="F38" s="35">
        <v>0</v>
      </c>
      <c r="G38" s="62">
        <v>68.883620689655174</v>
      </c>
      <c r="H38" s="36">
        <v>1</v>
      </c>
      <c r="I38" s="19">
        <v>100</v>
      </c>
      <c r="J38" s="37">
        <v>1</v>
      </c>
      <c r="K38" s="106">
        <v>13.577586206896552</v>
      </c>
      <c r="L38" s="38">
        <v>1</v>
      </c>
      <c r="M38" s="6">
        <v>137.93</v>
      </c>
      <c r="N38" s="72" t="s">
        <v>264</v>
      </c>
      <c r="O38" s="39">
        <v>4</v>
      </c>
      <c r="P38" s="40">
        <v>2</v>
      </c>
      <c r="Q38" s="41">
        <v>0</v>
      </c>
      <c r="R38" s="42">
        <v>1</v>
      </c>
      <c r="S38" s="43">
        <v>0</v>
      </c>
      <c r="T38" s="44">
        <v>0</v>
      </c>
      <c r="U38" s="66">
        <v>1</v>
      </c>
      <c r="V38" s="45">
        <v>1</v>
      </c>
      <c r="W38" s="151"/>
      <c r="X38" s="152"/>
      <c r="Y38" s="153"/>
      <c r="Z38" s="129">
        <v>0</v>
      </c>
      <c r="AA38" s="96">
        <v>4</v>
      </c>
      <c r="AB38" s="97">
        <v>0</v>
      </c>
      <c r="AC38" s="98">
        <v>0</v>
      </c>
    </row>
    <row r="39" spans="1:29" ht="14.25" customHeight="1" x14ac:dyDescent="0.2">
      <c r="A39" s="113" t="s">
        <v>170</v>
      </c>
      <c r="B39" s="4">
        <v>927</v>
      </c>
      <c r="C39" s="10">
        <f t="shared" si="1"/>
        <v>3</v>
      </c>
      <c r="D39" s="33">
        <v>5</v>
      </c>
      <c r="E39" s="34">
        <v>0</v>
      </c>
      <c r="F39" s="35">
        <v>0</v>
      </c>
      <c r="G39" s="62">
        <v>1.0787486515641855</v>
      </c>
      <c r="H39" s="36">
        <v>0</v>
      </c>
      <c r="I39" s="19">
        <v>100</v>
      </c>
      <c r="J39" s="37">
        <v>1</v>
      </c>
      <c r="K39" s="106">
        <v>0.26968716289104638</v>
      </c>
      <c r="L39" s="38">
        <v>0</v>
      </c>
      <c r="M39" s="6">
        <v>21.57</v>
      </c>
      <c r="N39" s="72" t="s">
        <v>264</v>
      </c>
      <c r="O39" s="39">
        <v>6</v>
      </c>
      <c r="P39" s="40">
        <v>0</v>
      </c>
      <c r="Q39" s="41">
        <v>0</v>
      </c>
      <c r="R39" s="42">
        <v>2</v>
      </c>
      <c r="S39" s="43">
        <v>1</v>
      </c>
      <c r="T39" s="44">
        <v>0</v>
      </c>
      <c r="U39" s="66">
        <v>1</v>
      </c>
      <c r="V39" s="45">
        <v>1</v>
      </c>
      <c r="W39" s="151"/>
      <c r="X39" s="152"/>
      <c r="Y39" s="153"/>
      <c r="Z39" s="129">
        <v>0</v>
      </c>
      <c r="AA39" s="96">
        <v>6</v>
      </c>
      <c r="AB39" s="97">
        <v>0</v>
      </c>
      <c r="AC39" s="98">
        <v>0</v>
      </c>
    </row>
    <row r="40" spans="1:29" ht="14.25" customHeight="1" x14ac:dyDescent="0.2">
      <c r="A40" s="113" t="s">
        <v>169</v>
      </c>
      <c r="B40" s="4">
        <v>807</v>
      </c>
      <c r="C40" s="10">
        <f t="shared" si="1"/>
        <v>5</v>
      </c>
      <c r="D40" s="33">
        <v>5</v>
      </c>
      <c r="E40" s="34">
        <v>5</v>
      </c>
      <c r="F40" s="35">
        <v>1</v>
      </c>
      <c r="G40" s="62">
        <v>5.5650557620817844</v>
      </c>
      <c r="H40" s="36">
        <v>0</v>
      </c>
      <c r="I40" s="19">
        <v>100</v>
      </c>
      <c r="J40" s="37">
        <v>1</v>
      </c>
      <c r="K40" s="106">
        <v>1.9826517967781909</v>
      </c>
      <c r="L40" s="38">
        <v>0</v>
      </c>
      <c r="M40" s="6">
        <v>29.74</v>
      </c>
      <c r="N40" s="72" t="s">
        <v>264</v>
      </c>
      <c r="O40" s="39">
        <v>6</v>
      </c>
      <c r="P40" s="40">
        <v>3</v>
      </c>
      <c r="Q40" s="41">
        <v>0</v>
      </c>
      <c r="R40" s="42">
        <v>2</v>
      </c>
      <c r="S40" s="43">
        <v>2</v>
      </c>
      <c r="T40" s="44">
        <v>1</v>
      </c>
      <c r="U40" s="66">
        <v>1</v>
      </c>
      <c r="V40" s="45">
        <v>1</v>
      </c>
      <c r="W40" s="151"/>
      <c r="X40" s="152"/>
      <c r="Y40" s="153"/>
      <c r="Z40" s="129">
        <v>0</v>
      </c>
      <c r="AA40" s="96">
        <v>6</v>
      </c>
      <c r="AB40" s="97">
        <v>0</v>
      </c>
      <c r="AC40" s="98">
        <v>0</v>
      </c>
    </row>
    <row r="41" spans="1:29" ht="14.25" customHeight="1" x14ac:dyDescent="0.2">
      <c r="A41" s="113" t="s">
        <v>168</v>
      </c>
      <c r="B41" s="4">
        <v>1199</v>
      </c>
      <c r="C41" s="10">
        <f t="shared" si="0"/>
        <v>7</v>
      </c>
      <c r="D41" s="33">
        <v>15</v>
      </c>
      <c r="E41" s="34">
        <v>10</v>
      </c>
      <c r="F41" s="35">
        <v>0</v>
      </c>
      <c r="G41" s="62">
        <v>32.161801501251041</v>
      </c>
      <c r="H41" s="36">
        <v>1</v>
      </c>
      <c r="I41" s="19">
        <v>99.2</v>
      </c>
      <c r="J41" s="37">
        <v>1</v>
      </c>
      <c r="K41" s="106">
        <v>5.7130942452043376</v>
      </c>
      <c r="L41" s="38">
        <v>0</v>
      </c>
      <c r="M41" s="6">
        <v>75.06</v>
      </c>
      <c r="N41" s="72">
        <v>1</v>
      </c>
      <c r="O41" s="39">
        <v>9</v>
      </c>
      <c r="P41" s="40">
        <v>54</v>
      </c>
      <c r="Q41" s="41">
        <v>1</v>
      </c>
      <c r="R41" s="42">
        <v>2</v>
      </c>
      <c r="S41" s="43">
        <v>3</v>
      </c>
      <c r="T41" s="44">
        <v>1</v>
      </c>
      <c r="U41" s="66">
        <v>1</v>
      </c>
      <c r="V41" s="45">
        <v>1</v>
      </c>
      <c r="W41" s="151"/>
      <c r="X41" s="152"/>
      <c r="Y41" s="153"/>
      <c r="Z41" s="129">
        <v>0</v>
      </c>
      <c r="AA41" s="96">
        <v>20</v>
      </c>
      <c r="AB41" s="97">
        <v>14</v>
      </c>
      <c r="AC41" s="98">
        <v>0</v>
      </c>
    </row>
    <row r="42" spans="1:29" ht="14.25" customHeight="1" x14ac:dyDescent="0.2">
      <c r="A42" s="113" t="s">
        <v>167</v>
      </c>
      <c r="B42" s="4">
        <v>363</v>
      </c>
      <c r="C42" s="10">
        <f t="shared" si="1"/>
        <v>5</v>
      </c>
      <c r="D42" s="33">
        <v>4</v>
      </c>
      <c r="E42" s="34">
        <v>2</v>
      </c>
      <c r="F42" s="35">
        <v>0</v>
      </c>
      <c r="G42" s="62">
        <v>13.97245179063361</v>
      </c>
      <c r="H42" s="36">
        <v>0</v>
      </c>
      <c r="I42" s="19">
        <v>100</v>
      </c>
      <c r="J42" s="37">
        <v>1</v>
      </c>
      <c r="K42" s="106">
        <v>6.1983471074380168</v>
      </c>
      <c r="L42" s="38">
        <v>0</v>
      </c>
      <c r="M42" s="6">
        <v>137.74</v>
      </c>
      <c r="N42" s="72" t="s">
        <v>264</v>
      </c>
      <c r="O42" s="39">
        <v>4</v>
      </c>
      <c r="P42" s="40">
        <v>10</v>
      </c>
      <c r="Q42" s="41">
        <v>1</v>
      </c>
      <c r="R42" s="42">
        <v>1</v>
      </c>
      <c r="S42" s="43">
        <v>1</v>
      </c>
      <c r="T42" s="44">
        <v>1</v>
      </c>
      <c r="U42" s="66">
        <v>1</v>
      </c>
      <c r="V42" s="45">
        <v>1</v>
      </c>
      <c r="W42" s="151"/>
      <c r="X42" s="152"/>
      <c r="Y42" s="153"/>
      <c r="Z42" s="129">
        <v>0</v>
      </c>
      <c r="AA42" s="96">
        <v>4</v>
      </c>
      <c r="AB42" s="97">
        <v>0</v>
      </c>
      <c r="AC42" s="98">
        <v>0</v>
      </c>
    </row>
    <row r="43" spans="1:29" ht="14.25" customHeight="1" x14ac:dyDescent="0.2">
      <c r="A43" s="113" t="s">
        <v>166</v>
      </c>
      <c r="B43" s="4">
        <v>817</v>
      </c>
      <c r="C43" s="10">
        <f t="shared" si="1"/>
        <v>4</v>
      </c>
      <c r="D43" s="33">
        <v>5</v>
      </c>
      <c r="E43" s="34">
        <v>2</v>
      </c>
      <c r="F43" s="35">
        <v>0</v>
      </c>
      <c r="G43" s="62">
        <v>12.238678090575275</v>
      </c>
      <c r="H43" s="36">
        <v>0</v>
      </c>
      <c r="I43" s="19">
        <v>100</v>
      </c>
      <c r="J43" s="37">
        <v>1</v>
      </c>
      <c r="K43" s="106">
        <v>2.8151774785801713</v>
      </c>
      <c r="L43" s="38">
        <v>0</v>
      </c>
      <c r="M43" s="6">
        <v>88.13</v>
      </c>
      <c r="N43" s="72" t="s">
        <v>264</v>
      </c>
      <c r="O43" s="39">
        <v>6</v>
      </c>
      <c r="P43" s="40">
        <v>10</v>
      </c>
      <c r="Q43" s="41">
        <v>1</v>
      </c>
      <c r="R43" s="42">
        <v>2</v>
      </c>
      <c r="S43" s="43">
        <v>1</v>
      </c>
      <c r="T43" s="44">
        <v>0</v>
      </c>
      <c r="U43" s="66">
        <v>1</v>
      </c>
      <c r="V43" s="45">
        <v>1</v>
      </c>
      <c r="W43" s="151"/>
      <c r="X43" s="152"/>
      <c r="Y43" s="153"/>
      <c r="Z43" s="129">
        <v>0</v>
      </c>
      <c r="AA43" s="96">
        <v>6</v>
      </c>
      <c r="AB43" s="97">
        <v>2</v>
      </c>
      <c r="AC43" s="98">
        <v>0</v>
      </c>
    </row>
    <row r="44" spans="1:29" ht="14.25" customHeight="1" x14ac:dyDescent="0.2">
      <c r="A44" s="113" t="s">
        <v>165</v>
      </c>
      <c r="B44" s="4">
        <v>292</v>
      </c>
      <c r="C44" s="10">
        <f t="shared" si="1"/>
        <v>6</v>
      </c>
      <c r="D44" s="33">
        <v>4</v>
      </c>
      <c r="E44" s="34">
        <v>5</v>
      </c>
      <c r="F44" s="35">
        <v>1</v>
      </c>
      <c r="G44" s="62">
        <v>27.116438356164384</v>
      </c>
      <c r="H44" s="36">
        <v>0</v>
      </c>
      <c r="I44" s="19">
        <v>100</v>
      </c>
      <c r="J44" s="37">
        <v>1</v>
      </c>
      <c r="K44" s="106">
        <v>5.9931506849315062</v>
      </c>
      <c r="L44" s="38">
        <v>0</v>
      </c>
      <c r="M44" s="6">
        <v>171.23</v>
      </c>
      <c r="N44" s="72" t="s">
        <v>264</v>
      </c>
      <c r="O44" s="39">
        <v>4</v>
      </c>
      <c r="P44" s="40">
        <v>10</v>
      </c>
      <c r="Q44" s="41">
        <v>1</v>
      </c>
      <c r="R44" s="42">
        <v>1</v>
      </c>
      <c r="S44" s="43">
        <v>3</v>
      </c>
      <c r="T44" s="44">
        <v>1</v>
      </c>
      <c r="U44" s="66">
        <v>1</v>
      </c>
      <c r="V44" s="45">
        <v>1</v>
      </c>
      <c r="W44" s="151"/>
      <c r="X44" s="152"/>
      <c r="Y44" s="153"/>
      <c r="Z44" s="129">
        <v>0</v>
      </c>
      <c r="AA44" s="96">
        <v>4</v>
      </c>
      <c r="AB44" s="97">
        <v>0</v>
      </c>
      <c r="AC44" s="98">
        <v>0</v>
      </c>
    </row>
    <row r="45" spans="1:29" ht="14.25" customHeight="1" x14ac:dyDescent="0.2">
      <c r="A45" s="113" t="s">
        <v>164</v>
      </c>
      <c r="B45" s="4">
        <v>420</v>
      </c>
      <c r="C45" s="10">
        <f t="shared" si="1"/>
        <v>5</v>
      </c>
      <c r="D45" s="33">
        <v>4</v>
      </c>
      <c r="E45" s="34">
        <v>2</v>
      </c>
      <c r="F45" s="35">
        <v>0</v>
      </c>
      <c r="G45" s="62">
        <v>9.3071428571428569</v>
      </c>
      <c r="H45" s="36">
        <v>0</v>
      </c>
      <c r="I45" s="19">
        <v>100</v>
      </c>
      <c r="J45" s="37">
        <v>1</v>
      </c>
      <c r="K45" s="106">
        <v>1.4285714285714286</v>
      </c>
      <c r="L45" s="38">
        <v>0</v>
      </c>
      <c r="M45" s="6">
        <v>47.62</v>
      </c>
      <c r="N45" s="72" t="s">
        <v>264</v>
      </c>
      <c r="O45" s="39">
        <v>4</v>
      </c>
      <c r="P45" s="40">
        <v>4</v>
      </c>
      <c r="Q45" s="41">
        <v>1</v>
      </c>
      <c r="R45" s="42">
        <v>1</v>
      </c>
      <c r="S45" s="43">
        <v>1</v>
      </c>
      <c r="T45" s="44">
        <v>1</v>
      </c>
      <c r="U45" s="66">
        <v>1</v>
      </c>
      <c r="V45" s="45">
        <v>1</v>
      </c>
      <c r="W45" s="151"/>
      <c r="X45" s="152"/>
      <c r="Y45" s="153"/>
      <c r="Z45" s="129">
        <v>0</v>
      </c>
      <c r="AA45" s="96">
        <v>4</v>
      </c>
      <c r="AB45" s="97">
        <v>0</v>
      </c>
      <c r="AC45" s="98">
        <v>0</v>
      </c>
    </row>
    <row r="46" spans="1:29" ht="14.25" customHeight="1" x14ac:dyDescent="0.2">
      <c r="A46" s="113" t="s">
        <v>163</v>
      </c>
      <c r="B46" s="4">
        <v>1302</v>
      </c>
      <c r="C46" s="10">
        <f t="shared" si="0"/>
        <v>4</v>
      </c>
      <c r="D46" s="33">
        <v>15</v>
      </c>
      <c r="E46" s="34">
        <v>9</v>
      </c>
      <c r="F46" s="35">
        <v>0</v>
      </c>
      <c r="G46" s="62">
        <v>7.6804915514592933</v>
      </c>
      <c r="H46" s="36">
        <v>0</v>
      </c>
      <c r="I46" s="19">
        <v>100</v>
      </c>
      <c r="J46" s="37">
        <v>1</v>
      </c>
      <c r="K46" s="106">
        <v>1.8049155145929339</v>
      </c>
      <c r="L46" s="38">
        <v>0</v>
      </c>
      <c r="M46" s="6">
        <v>46.08</v>
      </c>
      <c r="N46" s="72">
        <v>0</v>
      </c>
      <c r="O46" s="39">
        <v>9</v>
      </c>
      <c r="P46" s="40">
        <v>4</v>
      </c>
      <c r="Q46" s="41">
        <v>0</v>
      </c>
      <c r="R46" s="42">
        <v>2</v>
      </c>
      <c r="S46" s="43">
        <v>2</v>
      </c>
      <c r="T46" s="44">
        <v>1</v>
      </c>
      <c r="U46" s="66">
        <v>1</v>
      </c>
      <c r="V46" s="45">
        <v>1</v>
      </c>
      <c r="W46" s="151"/>
      <c r="X46" s="152"/>
      <c r="Y46" s="153"/>
      <c r="Z46" s="129">
        <v>0</v>
      </c>
      <c r="AA46" s="96">
        <v>20</v>
      </c>
      <c r="AB46" s="97">
        <v>0</v>
      </c>
      <c r="AC46" s="98">
        <v>0</v>
      </c>
    </row>
    <row r="47" spans="1:29" ht="14.25" customHeight="1" x14ac:dyDescent="0.2">
      <c r="A47" s="113" t="s">
        <v>162</v>
      </c>
      <c r="B47" s="4">
        <v>367</v>
      </c>
      <c r="C47" s="10">
        <f t="shared" si="1"/>
        <v>4</v>
      </c>
      <c r="D47" s="33">
        <v>4</v>
      </c>
      <c r="E47" s="34">
        <v>3</v>
      </c>
      <c r="F47" s="35">
        <v>0</v>
      </c>
      <c r="G47" s="62">
        <v>27.166212534059945</v>
      </c>
      <c r="H47" s="36">
        <v>0</v>
      </c>
      <c r="I47" s="19">
        <v>100</v>
      </c>
      <c r="J47" s="37">
        <v>1</v>
      </c>
      <c r="K47" s="106">
        <v>4.3596730245231603</v>
      </c>
      <c r="L47" s="38">
        <v>0</v>
      </c>
      <c r="M47" s="6">
        <v>130.79</v>
      </c>
      <c r="N47" s="72" t="s">
        <v>264</v>
      </c>
      <c r="O47" s="39">
        <v>4</v>
      </c>
      <c r="P47" s="40">
        <v>8</v>
      </c>
      <c r="Q47" s="41">
        <v>1</v>
      </c>
      <c r="R47" s="42">
        <v>1</v>
      </c>
      <c r="S47" s="43">
        <v>0</v>
      </c>
      <c r="T47" s="44">
        <v>0</v>
      </c>
      <c r="U47" s="66">
        <v>1</v>
      </c>
      <c r="V47" s="45">
        <v>1</v>
      </c>
      <c r="W47" s="151"/>
      <c r="X47" s="152"/>
      <c r="Y47" s="153"/>
      <c r="Z47" s="129">
        <v>0</v>
      </c>
      <c r="AA47" s="96">
        <v>4</v>
      </c>
      <c r="AB47" s="97">
        <v>0</v>
      </c>
      <c r="AC47" s="98">
        <v>0</v>
      </c>
    </row>
    <row r="48" spans="1:29" ht="14.25" customHeight="1" x14ac:dyDescent="0.2">
      <c r="A48" s="113" t="s">
        <v>161</v>
      </c>
      <c r="B48" s="4">
        <v>500</v>
      </c>
      <c r="C48" s="10">
        <f t="shared" si="1"/>
        <v>6</v>
      </c>
      <c r="D48" s="33">
        <v>4</v>
      </c>
      <c r="E48" s="34">
        <v>7</v>
      </c>
      <c r="F48" s="35">
        <v>1</v>
      </c>
      <c r="G48" s="62">
        <v>12.53</v>
      </c>
      <c r="H48" s="36">
        <v>0</v>
      </c>
      <c r="I48" s="19">
        <v>100</v>
      </c>
      <c r="J48" s="37">
        <v>1</v>
      </c>
      <c r="K48" s="106">
        <v>4.5</v>
      </c>
      <c r="L48" s="38">
        <v>0</v>
      </c>
      <c r="M48" s="6">
        <v>74</v>
      </c>
      <c r="N48" s="72" t="s">
        <v>264</v>
      </c>
      <c r="O48" s="39">
        <v>4</v>
      </c>
      <c r="P48" s="40">
        <v>7</v>
      </c>
      <c r="Q48" s="41">
        <v>1</v>
      </c>
      <c r="R48" s="42">
        <v>1</v>
      </c>
      <c r="S48" s="43">
        <v>1</v>
      </c>
      <c r="T48" s="44">
        <v>1</v>
      </c>
      <c r="U48" s="66">
        <v>1</v>
      </c>
      <c r="V48" s="45">
        <v>1</v>
      </c>
      <c r="W48" s="151"/>
      <c r="X48" s="152"/>
      <c r="Y48" s="153"/>
      <c r="Z48" s="129">
        <v>0</v>
      </c>
      <c r="AA48" s="96">
        <v>4</v>
      </c>
      <c r="AB48" s="97">
        <v>0</v>
      </c>
      <c r="AC48" s="98">
        <v>0</v>
      </c>
    </row>
    <row r="49" spans="1:29" ht="14.25" customHeight="1" x14ac:dyDescent="0.2">
      <c r="A49" s="113" t="s">
        <v>160</v>
      </c>
      <c r="B49" s="4">
        <v>813</v>
      </c>
      <c r="C49" s="10">
        <f t="shared" si="1"/>
        <v>4</v>
      </c>
      <c r="D49" s="33">
        <v>5</v>
      </c>
      <c r="E49" s="34">
        <v>5</v>
      </c>
      <c r="F49" s="35">
        <v>1</v>
      </c>
      <c r="G49" s="62">
        <v>17.02829028290283</v>
      </c>
      <c r="H49" s="36">
        <v>0</v>
      </c>
      <c r="I49" s="19">
        <v>100</v>
      </c>
      <c r="J49" s="37">
        <v>1</v>
      </c>
      <c r="K49" s="106">
        <v>5.5965559655596557</v>
      </c>
      <c r="L49" s="38">
        <v>0</v>
      </c>
      <c r="M49" s="6">
        <v>98.4</v>
      </c>
      <c r="N49" s="72" t="s">
        <v>264</v>
      </c>
      <c r="O49" s="39">
        <v>6</v>
      </c>
      <c r="P49" s="40">
        <v>1</v>
      </c>
      <c r="Q49" s="41">
        <v>0</v>
      </c>
      <c r="R49" s="42">
        <v>2</v>
      </c>
      <c r="S49" s="43">
        <v>1</v>
      </c>
      <c r="T49" s="44">
        <v>0</v>
      </c>
      <c r="U49" s="66">
        <v>1</v>
      </c>
      <c r="V49" s="45">
        <v>1</v>
      </c>
      <c r="W49" s="151"/>
      <c r="X49" s="152"/>
      <c r="Y49" s="153"/>
      <c r="Z49" s="129">
        <v>0</v>
      </c>
      <c r="AA49" s="96">
        <v>6</v>
      </c>
      <c r="AB49" s="97">
        <v>2</v>
      </c>
      <c r="AC49" s="98">
        <v>0</v>
      </c>
    </row>
    <row r="50" spans="1:29" ht="14.25" customHeight="1" x14ac:dyDescent="0.2">
      <c r="A50" s="113" t="s">
        <v>159</v>
      </c>
      <c r="B50" s="4">
        <v>168</v>
      </c>
      <c r="C50" s="10">
        <f t="shared" si="1"/>
        <v>5</v>
      </c>
      <c r="D50" s="33">
        <v>4</v>
      </c>
      <c r="E50" s="34">
        <v>1</v>
      </c>
      <c r="F50" s="35">
        <v>0</v>
      </c>
      <c r="G50" s="62">
        <v>28.666666666666668</v>
      </c>
      <c r="H50" s="36">
        <v>0</v>
      </c>
      <c r="I50" s="19">
        <v>100</v>
      </c>
      <c r="J50" s="37">
        <v>1</v>
      </c>
      <c r="K50" s="106">
        <v>9.8214285714285712</v>
      </c>
      <c r="L50" s="38">
        <v>1</v>
      </c>
      <c r="M50" s="6">
        <v>95.24</v>
      </c>
      <c r="N50" s="72" t="s">
        <v>264</v>
      </c>
      <c r="O50" s="39">
        <v>4</v>
      </c>
      <c r="P50" s="40">
        <v>1</v>
      </c>
      <c r="Q50" s="41">
        <v>0</v>
      </c>
      <c r="R50" s="42">
        <v>1</v>
      </c>
      <c r="S50" s="43">
        <v>1</v>
      </c>
      <c r="T50" s="44">
        <v>1</v>
      </c>
      <c r="U50" s="66">
        <v>1</v>
      </c>
      <c r="V50" s="45">
        <v>1</v>
      </c>
      <c r="W50" s="151"/>
      <c r="X50" s="152"/>
      <c r="Y50" s="153"/>
      <c r="Z50" s="129">
        <v>0</v>
      </c>
      <c r="AA50" s="96">
        <v>4</v>
      </c>
      <c r="AB50" s="97">
        <v>0</v>
      </c>
      <c r="AC50" s="98">
        <v>0</v>
      </c>
    </row>
    <row r="51" spans="1:29" ht="14.25" customHeight="1" x14ac:dyDescent="0.2">
      <c r="A51" s="113" t="s">
        <v>158</v>
      </c>
      <c r="B51" s="4">
        <v>2469</v>
      </c>
      <c r="C51" s="10">
        <f t="shared" si="0"/>
        <v>5</v>
      </c>
      <c r="D51" s="33">
        <v>15</v>
      </c>
      <c r="E51" s="34">
        <v>5</v>
      </c>
      <c r="F51" s="35">
        <v>0</v>
      </c>
      <c r="G51" s="62">
        <v>14.267314702308626</v>
      </c>
      <c r="H51" s="36">
        <v>0</v>
      </c>
      <c r="I51" s="19">
        <v>100</v>
      </c>
      <c r="J51" s="37">
        <v>1</v>
      </c>
      <c r="K51" s="106">
        <v>3.8477116241393281</v>
      </c>
      <c r="L51" s="38">
        <v>0</v>
      </c>
      <c r="M51" s="6">
        <v>12.96</v>
      </c>
      <c r="N51" s="72">
        <v>0</v>
      </c>
      <c r="O51" s="39">
        <v>9</v>
      </c>
      <c r="P51" s="40">
        <v>10</v>
      </c>
      <c r="Q51" s="41">
        <v>1</v>
      </c>
      <c r="R51" s="42">
        <v>2</v>
      </c>
      <c r="S51" s="43">
        <v>2</v>
      </c>
      <c r="T51" s="44">
        <v>1</v>
      </c>
      <c r="U51" s="66">
        <v>1</v>
      </c>
      <c r="V51" s="45">
        <v>1</v>
      </c>
      <c r="W51" s="151"/>
      <c r="X51" s="152"/>
      <c r="Y51" s="153"/>
      <c r="Z51" s="129">
        <v>0</v>
      </c>
      <c r="AA51" s="96">
        <v>20</v>
      </c>
      <c r="AB51" s="97">
        <v>7</v>
      </c>
      <c r="AC51" s="98">
        <v>0</v>
      </c>
    </row>
    <row r="52" spans="1:29" ht="14.25" customHeight="1" x14ac:dyDescent="0.2">
      <c r="A52" s="113" t="s">
        <v>157</v>
      </c>
      <c r="B52" s="4">
        <v>500</v>
      </c>
      <c r="C52" s="10">
        <f t="shared" si="1"/>
        <v>5</v>
      </c>
      <c r="D52" s="33">
        <v>4</v>
      </c>
      <c r="E52" s="34">
        <v>3</v>
      </c>
      <c r="F52" s="35">
        <v>0</v>
      </c>
      <c r="G52" s="62">
        <v>10.824</v>
      </c>
      <c r="H52" s="36">
        <v>0</v>
      </c>
      <c r="I52" s="19">
        <v>100</v>
      </c>
      <c r="J52" s="37">
        <v>1</v>
      </c>
      <c r="K52" s="106">
        <v>2.1999999999999997</v>
      </c>
      <c r="L52" s="38">
        <v>0</v>
      </c>
      <c r="M52" s="6">
        <v>64</v>
      </c>
      <c r="N52" s="72" t="s">
        <v>264</v>
      </c>
      <c r="O52" s="39">
        <v>4</v>
      </c>
      <c r="P52" s="40">
        <v>6</v>
      </c>
      <c r="Q52" s="41">
        <v>1</v>
      </c>
      <c r="R52" s="42">
        <v>1</v>
      </c>
      <c r="S52" s="43">
        <v>1</v>
      </c>
      <c r="T52" s="44">
        <v>1</v>
      </c>
      <c r="U52" s="66">
        <v>1</v>
      </c>
      <c r="V52" s="45">
        <v>1</v>
      </c>
      <c r="W52" s="151"/>
      <c r="X52" s="152"/>
      <c r="Y52" s="153"/>
      <c r="Z52" s="129">
        <v>0</v>
      </c>
      <c r="AA52" s="96">
        <v>4</v>
      </c>
      <c r="AB52" s="97">
        <v>0</v>
      </c>
      <c r="AC52" s="98">
        <v>0</v>
      </c>
    </row>
    <row r="53" spans="1:29" ht="14.25" customHeight="1" x14ac:dyDescent="0.2">
      <c r="A53" s="113" t="s">
        <v>156</v>
      </c>
      <c r="B53" s="4">
        <v>439</v>
      </c>
      <c r="C53" s="10">
        <f t="shared" si="1"/>
        <v>5</v>
      </c>
      <c r="D53" s="33">
        <v>4</v>
      </c>
      <c r="E53" s="34">
        <v>2</v>
      </c>
      <c r="F53" s="35">
        <v>0</v>
      </c>
      <c r="G53" s="62">
        <v>23.690205011389523</v>
      </c>
      <c r="H53" s="36">
        <v>0</v>
      </c>
      <c r="I53" s="19">
        <v>100</v>
      </c>
      <c r="J53" s="37">
        <v>1</v>
      </c>
      <c r="K53" s="106">
        <v>5.5808656036446465</v>
      </c>
      <c r="L53" s="38">
        <v>0</v>
      </c>
      <c r="M53" s="6">
        <v>125.28</v>
      </c>
      <c r="N53" s="72" t="s">
        <v>264</v>
      </c>
      <c r="O53" s="39">
        <v>4</v>
      </c>
      <c r="P53" s="40">
        <v>8</v>
      </c>
      <c r="Q53" s="41">
        <v>1</v>
      </c>
      <c r="R53" s="42">
        <v>1</v>
      </c>
      <c r="S53" s="43">
        <v>1</v>
      </c>
      <c r="T53" s="44">
        <v>1</v>
      </c>
      <c r="U53" s="66">
        <v>1</v>
      </c>
      <c r="V53" s="45">
        <v>1</v>
      </c>
      <c r="W53" s="151"/>
      <c r="X53" s="152"/>
      <c r="Y53" s="153"/>
      <c r="Z53" s="129">
        <v>0</v>
      </c>
      <c r="AA53" s="96">
        <v>4</v>
      </c>
      <c r="AB53" s="97">
        <v>0</v>
      </c>
      <c r="AC53" s="98">
        <v>0</v>
      </c>
    </row>
    <row r="54" spans="1:29" ht="14.25" customHeight="1" x14ac:dyDescent="0.2">
      <c r="A54" s="113" t="s">
        <v>155</v>
      </c>
      <c r="B54" s="4">
        <v>349</v>
      </c>
      <c r="C54" s="10">
        <f t="shared" si="1"/>
        <v>8</v>
      </c>
      <c r="D54" s="33">
        <v>4</v>
      </c>
      <c r="E54" s="34">
        <v>4</v>
      </c>
      <c r="F54" s="35">
        <v>1</v>
      </c>
      <c r="G54" s="62">
        <v>32.650429799426931</v>
      </c>
      <c r="H54" s="36">
        <v>1</v>
      </c>
      <c r="I54" s="19">
        <v>100</v>
      </c>
      <c r="J54" s="37">
        <v>1</v>
      </c>
      <c r="K54" s="106">
        <v>7.8796561604584525</v>
      </c>
      <c r="L54" s="38">
        <v>1</v>
      </c>
      <c r="M54" s="6">
        <v>220.63</v>
      </c>
      <c r="N54" s="72" t="s">
        <v>264</v>
      </c>
      <c r="O54" s="39">
        <v>4</v>
      </c>
      <c r="P54" s="40">
        <v>9</v>
      </c>
      <c r="Q54" s="41">
        <v>1</v>
      </c>
      <c r="R54" s="42">
        <v>1</v>
      </c>
      <c r="S54" s="43">
        <v>1</v>
      </c>
      <c r="T54" s="44">
        <v>1</v>
      </c>
      <c r="U54" s="66">
        <v>1</v>
      </c>
      <c r="V54" s="45">
        <v>1</v>
      </c>
      <c r="W54" s="151"/>
      <c r="X54" s="152"/>
      <c r="Y54" s="153"/>
      <c r="Z54" s="129">
        <v>0</v>
      </c>
      <c r="AA54" s="96">
        <v>4</v>
      </c>
      <c r="AB54" s="97">
        <v>5</v>
      </c>
      <c r="AC54" s="98">
        <v>1</v>
      </c>
    </row>
    <row r="55" spans="1:29" ht="14.25" customHeight="1" x14ac:dyDescent="0.2">
      <c r="A55" s="113" t="s">
        <v>154</v>
      </c>
      <c r="B55" s="4">
        <v>1402</v>
      </c>
      <c r="C55" s="10">
        <f t="shared" si="0"/>
        <v>3</v>
      </c>
      <c r="D55" s="33">
        <v>15</v>
      </c>
      <c r="E55" s="34">
        <v>3</v>
      </c>
      <c r="F55" s="35">
        <v>0</v>
      </c>
      <c r="G55" s="62">
        <v>12.466476462196862</v>
      </c>
      <c r="H55" s="36">
        <v>0</v>
      </c>
      <c r="I55" s="19">
        <v>100</v>
      </c>
      <c r="J55" s="37">
        <v>1</v>
      </c>
      <c r="K55" s="106">
        <v>5.2068473609129811</v>
      </c>
      <c r="L55" s="38">
        <v>0</v>
      </c>
      <c r="M55" s="6">
        <v>11.41</v>
      </c>
      <c r="N55" s="72">
        <v>0</v>
      </c>
      <c r="O55" s="39">
        <v>9</v>
      </c>
      <c r="P55" s="40">
        <v>1</v>
      </c>
      <c r="Q55" s="41">
        <v>0</v>
      </c>
      <c r="R55" s="42">
        <v>2</v>
      </c>
      <c r="S55" s="43">
        <v>1</v>
      </c>
      <c r="T55" s="44">
        <v>0</v>
      </c>
      <c r="U55" s="66">
        <v>1</v>
      </c>
      <c r="V55" s="45">
        <v>1</v>
      </c>
      <c r="W55" s="151"/>
      <c r="X55" s="152"/>
      <c r="Y55" s="153"/>
      <c r="Z55" s="129">
        <v>0</v>
      </c>
      <c r="AA55" s="96">
        <v>20</v>
      </c>
      <c r="AB55" s="97">
        <v>0</v>
      </c>
      <c r="AC55" s="98">
        <v>0</v>
      </c>
    </row>
    <row r="56" spans="1:29" ht="14.25" customHeight="1" x14ac:dyDescent="0.2">
      <c r="A56" s="113" t="s">
        <v>153</v>
      </c>
      <c r="B56" s="4">
        <v>1376</v>
      </c>
      <c r="C56" s="5">
        <f t="shared" si="0"/>
        <v>5</v>
      </c>
      <c r="D56" s="33">
        <v>15</v>
      </c>
      <c r="E56" s="34">
        <v>6</v>
      </c>
      <c r="F56" s="35">
        <v>0</v>
      </c>
      <c r="G56" s="62">
        <v>7.9949127906976747</v>
      </c>
      <c r="H56" s="36">
        <v>0</v>
      </c>
      <c r="I56" s="19">
        <v>100</v>
      </c>
      <c r="J56" s="37">
        <v>1</v>
      </c>
      <c r="K56" s="106">
        <v>2.6526162790697674</v>
      </c>
      <c r="L56" s="38">
        <v>0</v>
      </c>
      <c r="M56" s="6">
        <v>69.040000000000006</v>
      </c>
      <c r="N56" s="72">
        <v>1</v>
      </c>
      <c r="O56" s="39">
        <v>9</v>
      </c>
      <c r="P56" s="40">
        <v>16</v>
      </c>
      <c r="Q56" s="41">
        <v>1</v>
      </c>
      <c r="R56" s="42">
        <v>2</v>
      </c>
      <c r="S56" s="43">
        <v>1</v>
      </c>
      <c r="T56" s="44">
        <v>0</v>
      </c>
      <c r="U56" s="66">
        <v>1</v>
      </c>
      <c r="V56" s="45">
        <v>1</v>
      </c>
      <c r="W56" s="151"/>
      <c r="X56" s="152"/>
      <c r="Y56" s="153"/>
      <c r="Z56" s="129">
        <v>0</v>
      </c>
      <c r="AA56" s="96">
        <v>20</v>
      </c>
      <c r="AB56" s="97">
        <v>6</v>
      </c>
      <c r="AC56" s="98">
        <v>0</v>
      </c>
    </row>
    <row r="57" spans="1:29" ht="14.25" customHeight="1" x14ac:dyDescent="0.2">
      <c r="A57" s="113" t="s">
        <v>152</v>
      </c>
      <c r="B57" s="4">
        <v>358</v>
      </c>
      <c r="C57" s="10">
        <f t="shared" ref="C57:C61" si="2">F57+J57+L57+Q57+T57+U57+V57+Z57+AC57</f>
        <v>6</v>
      </c>
      <c r="D57" s="33">
        <v>4</v>
      </c>
      <c r="E57" s="34">
        <v>3</v>
      </c>
      <c r="F57" s="35">
        <v>0</v>
      </c>
      <c r="G57" s="62">
        <v>40.053072625698327</v>
      </c>
      <c r="H57" s="36">
        <v>1</v>
      </c>
      <c r="I57" s="19">
        <v>100</v>
      </c>
      <c r="J57" s="37">
        <v>1</v>
      </c>
      <c r="K57" s="106">
        <v>7.5418994413407825</v>
      </c>
      <c r="L57" s="38">
        <v>1</v>
      </c>
      <c r="M57" s="6">
        <v>181.56</v>
      </c>
      <c r="N57" s="72" t="s">
        <v>264</v>
      </c>
      <c r="O57" s="39">
        <v>4</v>
      </c>
      <c r="P57" s="40">
        <v>15</v>
      </c>
      <c r="Q57" s="41">
        <v>1</v>
      </c>
      <c r="R57" s="42">
        <v>1</v>
      </c>
      <c r="S57" s="43">
        <v>1</v>
      </c>
      <c r="T57" s="44">
        <v>1</v>
      </c>
      <c r="U57" s="66">
        <v>1</v>
      </c>
      <c r="V57" s="45">
        <v>1</v>
      </c>
      <c r="W57" s="151"/>
      <c r="X57" s="152"/>
      <c r="Y57" s="153"/>
      <c r="Z57" s="129">
        <v>0</v>
      </c>
      <c r="AA57" s="96">
        <v>4</v>
      </c>
      <c r="AB57" s="97">
        <v>0</v>
      </c>
      <c r="AC57" s="98">
        <v>0</v>
      </c>
    </row>
    <row r="58" spans="1:29" ht="14.25" customHeight="1" x14ac:dyDescent="0.2">
      <c r="A58" s="113" t="s">
        <v>151</v>
      </c>
      <c r="B58" s="4">
        <v>354</v>
      </c>
      <c r="C58" s="10">
        <f t="shared" si="2"/>
        <v>6</v>
      </c>
      <c r="D58" s="33">
        <v>4</v>
      </c>
      <c r="E58" s="34">
        <v>2</v>
      </c>
      <c r="F58" s="35">
        <v>0</v>
      </c>
      <c r="G58" s="62">
        <v>30.10734463276836</v>
      </c>
      <c r="H58" s="36">
        <v>1</v>
      </c>
      <c r="I58" s="19">
        <v>100</v>
      </c>
      <c r="J58" s="37">
        <v>1</v>
      </c>
      <c r="K58" s="106">
        <v>7.9096045197740121</v>
      </c>
      <c r="L58" s="38">
        <v>1</v>
      </c>
      <c r="M58" s="6">
        <v>79.099999999999994</v>
      </c>
      <c r="N58" s="72" t="s">
        <v>264</v>
      </c>
      <c r="O58" s="39">
        <v>4</v>
      </c>
      <c r="P58" s="40">
        <v>10</v>
      </c>
      <c r="Q58" s="41">
        <v>1</v>
      </c>
      <c r="R58" s="42">
        <v>1</v>
      </c>
      <c r="S58" s="43">
        <v>1</v>
      </c>
      <c r="T58" s="44">
        <v>1</v>
      </c>
      <c r="U58" s="66">
        <v>1</v>
      </c>
      <c r="V58" s="45">
        <v>1</v>
      </c>
      <c r="W58" s="151"/>
      <c r="X58" s="152"/>
      <c r="Y58" s="153"/>
      <c r="Z58" s="129">
        <v>0</v>
      </c>
      <c r="AA58" s="96">
        <v>4</v>
      </c>
      <c r="AB58" s="97">
        <v>1</v>
      </c>
      <c r="AC58" s="98">
        <v>0</v>
      </c>
    </row>
    <row r="59" spans="1:29" ht="14.25" customHeight="1" x14ac:dyDescent="0.2">
      <c r="A59" s="113" t="s">
        <v>150</v>
      </c>
      <c r="B59" s="4">
        <v>627</v>
      </c>
      <c r="C59" s="10">
        <f t="shared" si="2"/>
        <v>4</v>
      </c>
      <c r="D59" s="33">
        <v>5</v>
      </c>
      <c r="E59" s="34">
        <v>4</v>
      </c>
      <c r="F59" s="35">
        <v>0</v>
      </c>
      <c r="G59" s="62">
        <v>30.304625199362043</v>
      </c>
      <c r="H59" s="36">
        <v>1</v>
      </c>
      <c r="I59" s="19">
        <v>100</v>
      </c>
      <c r="J59" s="37">
        <v>1</v>
      </c>
      <c r="K59" s="106">
        <v>3.6682615629984054</v>
      </c>
      <c r="L59" s="38">
        <v>0</v>
      </c>
      <c r="M59" s="6">
        <v>98.88</v>
      </c>
      <c r="N59" s="72" t="s">
        <v>264</v>
      </c>
      <c r="O59" s="39">
        <v>6</v>
      </c>
      <c r="P59" s="40">
        <v>19</v>
      </c>
      <c r="Q59" s="41">
        <v>1</v>
      </c>
      <c r="R59" s="42">
        <v>2</v>
      </c>
      <c r="S59" s="43">
        <v>1</v>
      </c>
      <c r="T59" s="44">
        <v>0</v>
      </c>
      <c r="U59" s="66">
        <v>1</v>
      </c>
      <c r="V59" s="45">
        <v>1</v>
      </c>
      <c r="W59" s="151"/>
      <c r="X59" s="152"/>
      <c r="Y59" s="153"/>
      <c r="Z59" s="129">
        <v>0</v>
      </c>
      <c r="AA59" s="96">
        <v>6</v>
      </c>
      <c r="AB59" s="97">
        <v>2</v>
      </c>
      <c r="AC59" s="98">
        <v>0</v>
      </c>
    </row>
    <row r="60" spans="1:29" ht="14.25" customHeight="1" x14ac:dyDescent="0.2">
      <c r="A60" s="113" t="s">
        <v>149</v>
      </c>
      <c r="B60" s="4">
        <v>272</v>
      </c>
      <c r="C60" s="10">
        <f t="shared" si="2"/>
        <v>5</v>
      </c>
      <c r="D60" s="33">
        <v>4</v>
      </c>
      <c r="E60" s="34">
        <v>3</v>
      </c>
      <c r="F60" s="35">
        <v>0</v>
      </c>
      <c r="G60" s="62">
        <v>18.382352941176471</v>
      </c>
      <c r="H60" s="36">
        <v>0</v>
      </c>
      <c r="I60" s="19">
        <v>100</v>
      </c>
      <c r="J60" s="37">
        <v>1</v>
      </c>
      <c r="K60" s="106">
        <v>5.1470588235294112</v>
      </c>
      <c r="L60" s="38">
        <v>0</v>
      </c>
      <c r="M60" s="6">
        <v>257.35000000000002</v>
      </c>
      <c r="N60" s="72" t="s">
        <v>264</v>
      </c>
      <c r="O60" s="39">
        <v>4</v>
      </c>
      <c r="P60" s="40">
        <v>10</v>
      </c>
      <c r="Q60" s="41">
        <v>1</v>
      </c>
      <c r="R60" s="42">
        <v>1</v>
      </c>
      <c r="S60" s="43">
        <v>1</v>
      </c>
      <c r="T60" s="44">
        <v>1</v>
      </c>
      <c r="U60" s="66">
        <v>1</v>
      </c>
      <c r="V60" s="45">
        <v>1</v>
      </c>
      <c r="W60" s="151"/>
      <c r="X60" s="152"/>
      <c r="Y60" s="153"/>
      <c r="Z60" s="129">
        <v>0</v>
      </c>
      <c r="AA60" s="96">
        <v>4</v>
      </c>
      <c r="AB60" s="97">
        <v>0</v>
      </c>
      <c r="AC60" s="98">
        <v>0</v>
      </c>
    </row>
    <row r="61" spans="1:29" ht="14.25" customHeight="1" thickBot="1" x14ac:dyDescent="0.25">
      <c r="A61" s="113" t="s">
        <v>148</v>
      </c>
      <c r="B61" s="4">
        <v>173</v>
      </c>
      <c r="C61" s="5">
        <f t="shared" si="2"/>
        <v>5</v>
      </c>
      <c r="D61" s="33">
        <v>4</v>
      </c>
      <c r="E61" s="34">
        <v>1</v>
      </c>
      <c r="F61" s="35">
        <v>0</v>
      </c>
      <c r="G61" s="62">
        <v>0</v>
      </c>
      <c r="H61" s="36">
        <v>0</v>
      </c>
      <c r="I61" s="19">
        <v>100</v>
      </c>
      <c r="J61" s="37">
        <v>1</v>
      </c>
      <c r="K61" s="108">
        <v>3.1791907514450863</v>
      </c>
      <c r="L61" s="51">
        <v>0</v>
      </c>
      <c r="M61" s="6">
        <v>173.41</v>
      </c>
      <c r="N61" s="72" t="s">
        <v>264</v>
      </c>
      <c r="O61" s="39">
        <v>4</v>
      </c>
      <c r="P61" s="40">
        <v>5</v>
      </c>
      <c r="Q61" s="41">
        <v>1</v>
      </c>
      <c r="R61" s="42">
        <v>1</v>
      </c>
      <c r="S61" s="43">
        <v>1</v>
      </c>
      <c r="T61" s="44">
        <v>1</v>
      </c>
      <c r="U61" s="66">
        <v>1</v>
      </c>
      <c r="V61" s="45">
        <v>1</v>
      </c>
      <c r="W61" s="151"/>
      <c r="X61" s="152"/>
      <c r="Y61" s="153"/>
      <c r="Z61" s="129">
        <v>0</v>
      </c>
      <c r="AA61" s="96">
        <v>4</v>
      </c>
      <c r="AB61" s="97">
        <v>0</v>
      </c>
      <c r="AC61" s="98">
        <v>0</v>
      </c>
    </row>
    <row r="62" spans="1:29" ht="23.25" customHeight="1" thickBot="1" x14ac:dyDescent="0.25">
      <c r="A62" s="2" t="s">
        <v>234</v>
      </c>
      <c r="B62" s="17"/>
      <c r="C62" s="13"/>
      <c r="D62" s="299">
        <f>SUM(F5:F61)</f>
        <v>18</v>
      </c>
      <c r="E62" s="300"/>
      <c r="F62" s="301"/>
      <c r="G62" s="219">
        <f>SUM(H5:H61)</f>
        <v>12</v>
      </c>
      <c r="H62" s="220"/>
      <c r="I62" s="193">
        <f>SUM(J5:J61)</f>
        <v>54</v>
      </c>
      <c r="J62" s="395"/>
      <c r="K62" s="396">
        <f>SUM(L5:L61)</f>
        <v>18</v>
      </c>
      <c r="L62" s="375"/>
      <c r="M62" s="197">
        <f>SUM(N5:N61)</f>
        <v>5</v>
      </c>
      <c r="N62" s="198"/>
      <c r="O62" s="181">
        <f>SUM(Q5:Q61)</f>
        <v>39</v>
      </c>
      <c r="P62" s="182"/>
      <c r="Q62" s="183"/>
      <c r="R62" s="174">
        <f>SUM(T5:T61)</f>
        <v>37</v>
      </c>
      <c r="S62" s="175"/>
      <c r="T62" s="176"/>
      <c r="U62" s="115">
        <f>SUM(U5:U61)</f>
        <v>57</v>
      </c>
      <c r="V62" s="116">
        <f>SUM(V5:V61)</f>
        <v>57</v>
      </c>
      <c r="W62" s="171">
        <f>SUM(Y5:Y61)</f>
        <v>1</v>
      </c>
      <c r="X62" s="172"/>
      <c r="Y62" s="173"/>
      <c r="Z62" s="131">
        <f>SUM(Z5:Z61)</f>
        <v>0</v>
      </c>
      <c r="AA62" s="368">
        <f>SUM(AC5:AC61)</f>
        <v>4</v>
      </c>
      <c r="AB62" s="369"/>
      <c r="AC62" s="370"/>
    </row>
    <row r="63" spans="1:29" ht="23.25" customHeight="1" thickBot="1" x14ac:dyDescent="0.25">
      <c r="A63" s="2" t="s">
        <v>235</v>
      </c>
      <c r="B63" s="17"/>
      <c r="C63" s="13"/>
      <c r="D63" s="240">
        <f>D62/57</f>
        <v>0.31578947368421051</v>
      </c>
      <c r="E63" s="241"/>
      <c r="F63" s="242"/>
      <c r="G63" s="243">
        <f>G62/57</f>
        <v>0.21052631578947367</v>
      </c>
      <c r="H63" s="244"/>
      <c r="I63" s="305">
        <f>I62/57</f>
        <v>0.94736842105263153</v>
      </c>
      <c r="J63" s="393"/>
      <c r="K63" s="394">
        <f>K62/57</f>
        <v>0.31578947368421051</v>
      </c>
      <c r="L63" s="392"/>
      <c r="M63" s="309">
        <f>M62/57</f>
        <v>8.771929824561403E-2</v>
      </c>
      <c r="N63" s="310"/>
      <c r="O63" s="311">
        <f>O62/57</f>
        <v>0.68421052631578949</v>
      </c>
      <c r="P63" s="312"/>
      <c r="Q63" s="313"/>
      <c r="R63" s="314">
        <f>R62/57</f>
        <v>0.64912280701754388</v>
      </c>
      <c r="S63" s="315"/>
      <c r="T63" s="316"/>
      <c r="U63" s="103">
        <f>U62/57</f>
        <v>1</v>
      </c>
      <c r="V63" s="104">
        <f>V62/57</f>
        <v>1</v>
      </c>
      <c r="W63" s="302">
        <f>W62/11</f>
        <v>9.0909090909090912E-2</v>
      </c>
      <c r="X63" s="303"/>
      <c r="Y63" s="304"/>
      <c r="Z63" s="132">
        <f>Z62/57</f>
        <v>0</v>
      </c>
      <c r="AA63" s="371">
        <f>AA62/57</f>
        <v>7.0175438596491224E-2</v>
      </c>
      <c r="AB63" s="372"/>
      <c r="AC63" s="373"/>
    </row>
    <row r="64" spans="1:29" s="1" customFormat="1" x14ac:dyDescent="0.2">
      <c r="A64" s="12"/>
      <c r="B64" s="11"/>
      <c r="C64" s="11"/>
      <c r="D64" s="69"/>
      <c r="E64" s="69"/>
      <c r="F64" s="70"/>
      <c r="G64" s="69"/>
      <c r="H64" s="69"/>
      <c r="I64" s="70"/>
      <c r="J64" s="69"/>
      <c r="K64" s="69"/>
      <c r="L64" s="70"/>
      <c r="M64" s="69"/>
      <c r="N64" s="70"/>
      <c r="O64" s="69"/>
      <c r="P64" s="69"/>
      <c r="Q64" s="70"/>
      <c r="R64" s="69"/>
      <c r="S64" s="69"/>
      <c r="T64" s="70"/>
      <c r="U64" s="70"/>
      <c r="V64" s="70"/>
    </row>
    <row r="65" spans="1:22" ht="18.75" customHeight="1" x14ac:dyDescent="0.2">
      <c r="A65" s="3"/>
      <c r="D65" s="68"/>
      <c r="E65" s="68"/>
      <c r="F65" s="60"/>
      <c r="G65" s="68"/>
      <c r="H65" s="68"/>
      <c r="I65" s="59"/>
      <c r="J65" s="68"/>
      <c r="K65" s="68"/>
      <c r="L65" s="59"/>
      <c r="M65" s="68"/>
      <c r="N65" s="59"/>
      <c r="O65" s="59"/>
      <c r="P65" s="59"/>
      <c r="Q65" s="59"/>
      <c r="R65" s="59"/>
      <c r="S65" s="59"/>
      <c r="T65" s="59"/>
      <c r="U65" s="59"/>
      <c r="V65" s="59"/>
    </row>
  </sheetData>
  <mergeCells count="34">
    <mergeCell ref="M2:N3"/>
    <mergeCell ref="G3:H3"/>
    <mergeCell ref="I3:J3"/>
    <mergeCell ref="K3:L3"/>
    <mergeCell ref="A2:A4"/>
    <mergeCell ref="B2:B4"/>
    <mergeCell ref="C2:C4"/>
    <mergeCell ref="D2:F3"/>
    <mergeCell ref="G2:L2"/>
    <mergeCell ref="D62:F62"/>
    <mergeCell ref="G62:H62"/>
    <mergeCell ref="I62:J62"/>
    <mergeCell ref="K62:L62"/>
    <mergeCell ref="M62:N62"/>
    <mergeCell ref="D63:F63"/>
    <mergeCell ref="G63:H63"/>
    <mergeCell ref="I63:J63"/>
    <mergeCell ref="K63:L63"/>
    <mergeCell ref="M63:N63"/>
    <mergeCell ref="Z2:Z4"/>
    <mergeCell ref="AA2:AC3"/>
    <mergeCell ref="AA62:AC62"/>
    <mergeCell ref="AA63:AC63"/>
    <mergeCell ref="O63:Q63"/>
    <mergeCell ref="R63:T63"/>
    <mergeCell ref="W63:Y63"/>
    <mergeCell ref="O62:Q62"/>
    <mergeCell ref="W62:Y62"/>
    <mergeCell ref="R62:T62"/>
    <mergeCell ref="O2:Q3"/>
    <mergeCell ref="R2:T3"/>
    <mergeCell ref="U2:U4"/>
    <mergeCell ref="V2:V4"/>
    <mergeCell ref="W2:Y3"/>
  </mergeCells>
  <pageMargins left="0.7" right="0.7" top="0.78740157499999996" bottom="0.78740157499999996" header="0.3" footer="0.3"/>
  <pageSetup paperSize="9" scale="52" fitToHeight="2" orientation="landscape" r:id="rId1"/>
  <ignoredErrors>
    <ignoredError sqref="C16:C17 C46 C41 C5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  <pageSetUpPr fitToPage="1"/>
  </sheetPr>
  <dimension ref="A1:AC73"/>
  <sheetViews>
    <sheetView showGridLines="0" topLeftCell="A43" zoomScale="80" zoomScaleNormal="80" workbookViewId="0">
      <selection activeCell="A2" sqref="A2:A4"/>
    </sheetView>
  </sheetViews>
  <sheetFormatPr defaultRowHeight="12.75" x14ac:dyDescent="0.2"/>
  <cols>
    <col min="1" max="1" width="25" customWidth="1"/>
    <col min="2" max="2" width="9.85546875" customWidth="1"/>
    <col min="3" max="3" width="10.42578125" customWidth="1"/>
    <col min="4" max="4" width="9.140625" customWidth="1"/>
    <col min="5" max="5" width="9.85546875" customWidth="1"/>
    <col min="6" max="6" width="9.140625" style="1" customWidth="1"/>
    <col min="7" max="7" width="9.7109375" customWidth="1"/>
    <col min="8" max="8" width="11.28515625" customWidth="1"/>
    <col min="9" max="9" width="9.5703125" customWidth="1"/>
    <col min="10" max="11" width="8.7109375" customWidth="1"/>
    <col min="12" max="12" width="9.5703125" customWidth="1"/>
    <col min="13" max="13" width="10.85546875" customWidth="1"/>
    <col min="14" max="14" width="13.140625" customWidth="1"/>
    <col min="15" max="15" width="9.5703125" customWidth="1"/>
    <col min="16" max="16" width="9.140625" customWidth="1"/>
    <col min="17" max="17" width="9.28515625" customWidth="1"/>
    <col min="18" max="18" width="8.28515625" customWidth="1"/>
    <col min="19" max="19" width="9.5703125" customWidth="1"/>
    <col min="20" max="20" width="9.42578125" customWidth="1"/>
    <col min="21" max="21" width="10.5703125" customWidth="1"/>
    <col min="22" max="22" width="9.5703125" customWidth="1"/>
  </cols>
  <sheetData>
    <row r="1" spans="1:29" ht="20.25" customHeight="1" thickBot="1" x14ac:dyDescent="0.25">
      <c r="A1" s="122" t="s">
        <v>253</v>
      </c>
    </row>
    <row r="2" spans="1:29" ht="36.75" customHeight="1" x14ac:dyDescent="0.2">
      <c r="A2" s="236" t="s">
        <v>89</v>
      </c>
      <c r="B2" s="238" t="s">
        <v>0</v>
      </c>
      <c r="C2" s="388" t="s">
        <v>257</v>
      </c>
      <c r="D2" s="245" t="s">
        <v>1</v>
      </c>
      <c r="E2" s="246"/>
      <c r="F2" s="247"/>
      <c r="G2" s="269" t="s">
        <v>2</v>
      </c>
      <c r="H2" s="270"/>
      <c r="I2" s="270"/>
      <c r="J2" s="270"/>
      <c r="K2" s="270"/>
      <c r="L2" s="384"/>
      <c r="M2" s="265" t="s">
        <v>86</v>
      </c>
      <c r="N2" s="266"/>
      <c r="O2" s="273" t="s">
        <v>85</v>
      </c>
      <c r="P2" s="274"/>
      <c r="Q2" s="275"/>
      <c r="R2" s="279" t="s">
        <v>3</v>
      </c>
      <c r="S2" s="280"/>
      <c r="T2" s="281"/>
      <c r="U2" s="381" t="s">
        <v>87</v>
      </c>
      <c r="V2" s="378" t="s">
        <v>88</v>
      </c>
      <c r="W2" s="253" t="s">
        <v>261</v>
      </c>
      <c r="X2" s="254"/>
      <c r="Y2" s="255"/>
      <c r="Z2" s="359" t="s">
        <v>255</v>
      </c>
      <c r="AA2" s="362" t="s">
        <v>200</v>
      </c>
      <c r="AB2" s="363"/>
      <c r="AC2" s="364"/>
    </row>
    <row r="3" spans="1:29" ht="64.5" customHeight="1" x14ac:dyDescent="0.2">
      <c r="A3" s="237"/>
      <c r="B3" s="239"/>
      <c r="C3" s="389"/>
      <c r="D3" s="248"/>
      <c r="E3" s="249"/>
      <c r="F3" s="250"/>
      <c r="G3" s="263" t="s">
        <v>90</v>
      </c>
      <c r="H3" s="264"/>
      <c r="I3" s="259" t="s">
        <v>84</v>
      </c>
      <c r="J3" s="387"/>
      <c r="K3" s="385" t="s">
        <v>198</v>
      </c>
      <c r="L3" s="386"/>
      <c r="M3" s="267"/>
      <c r="N3" s="268"/>
      <c r="O3" s="276"/>
      <c r="P3" s="277"/>
      <c r="Q3" s="278"/>
      <c r="R3" s="282"/>
      <c r="S3" s="283"/>
      <c r="T3" s="284"/>
      <c r="U3" s="382"/>
      <c r="V3" s="379"/>
      <c r="W3" s="256"/>
      <c r="X3" s="257"/>
      <c r="Y3" s="258"/>
      <c r="Z3" s="360"/>
      <c r="AA3" s="365"/>
      <c r="AB3" s="366"/>
      <c r="AC3" s="367"/>
    </row>
    <row r="4" spans="1:29" ht="84.75" customHeight="1" thickBot="1" x14ac:dyDescent="0.25">
      <c r="A4" s="377"/>
      <c r="B4" s="376"/>
      <c r="C4" s="390"/>
      <c r="D4" s="74" t="s">
        <v>81</v>
      </c>
      <c r="E4" s="75" t="s">
        <v>9</v>
      </c>
      <c r="F4" s="76" t="s">
        <v>6</v>
      </c>
      <c r="G4" s="77" t="s">
        <v>7</v>
      </c>
      <c r="H4" s="78" t="s">
        <v>6</v>
      </c>
      <c r="I4" s="79" t="s">
        <v>83</v>
      </c>
      <c r="J4" s="79" t="s">
        <v>6</v>
      </c>
      <c r="K4" s="80" t="s">
        <v>8</v>
      </c>
      <c r="L4" s="81" t="s">
        <v>6</v>
      </c>
      <c r="M4" s="82" t="s">
        <v>9</v>
      </c>
      <c r="N4" s="83" t="s">
        <v>6</v>
      </c>
      <c r="O4" s="84" t="s">
        <v>5</v>
      </c>
      <c r="P4" s="85" t="s">
        <v>202</v>
      </c>
      <c r="Q4" s="86" t="s">
        <v>6</v>
      </c>
      <c r="R4" s="87" t="s">
        <v>5</v>
      </c>
      <c r="S4" s="88" t="s">
        <v>203</v>
      </c>
      <c r="T4" s="89" t="s">
        <v>6</v>
      </c>
      <c r="U4" s="383"/>
      <c r="V4" s="380" t="s">
        <v>4</v>
      </c>
      <c r="W4" s="142" t="s">
        <v>5</v>
      </c>
      <c r="X4" s="143" t="s">
        <v>256</v>
      </c>
      <c r="Y4" s="144" t="s">
        <v>6</v>
      </c>
      <c r="Z4" s="361" t="s">
        <v>4</v>
      </c>
      <c r="AA4" s="90" t="s">
        <v>5</v>
      </c>
      <c r="AB4" s="91" t="s">
        <v>199</v>
      </c>
      <c r="AC4" s="92" t="s">
        <v>6</v>
      </c>
    </row>
    <row r="5" spans="1:29" ht="14.25" customHeight="1" x14ac:dyDescent="0.2">
      <c r="A5" s="112" t="s">
        <v>214</v>
      </c>
      <c r="B5" s="7">
        <v>8396</v>
      </c>
      <c r="C5" s="14">
        <f>F5+H5+J5+L5+N5+Q5+T5+U5+V5+Y5+Z5+AC5</f>
        <v>9</v>
      </c>
      <c r="D5" s="21">
        <v>28</v>
      </c>
      <c r="E5" s="22">
        <v>36</v>
      </c>
      <c r="F5" s="23">
        <v>1</v>
      </c>
      <c r="G5" s="61">
        <v>26.451524535493093</v>
      </c>
      <c r="H5" s="24">
        <v>0</v>
      </c>
      <c r="I5" s="18">
        <v>90.3</v>
      </c>
      <c r="J5" s="25">
        <v>1</v>
      </c>
      <c r="K5" s="105">
        <v>7.4499761791329204</v>
      </c>
      <c r="L5" s="26">
        <v>1</v>
      </c>
      <c r="M5" s="8">
        <v>68.72</v>
      </c>
      <c r="N5" s="71">
        <v>1</v>
      </c>
      <c r="O5" s="27">
        <v>20</v>
      </c>
      <c r="P5" s="28">
        <v>54</v>
      </c>
      <c r="Q5" s="29">
        <v>1</v>
      </c>
      <c r="R5" s="30">
        <v>5</v>
      </c>
      <c r="S5" s="31">
        <v>9</v>
      </c>
      <c r="T5" s="32">
        <v>1</v>
      </c>
      <c r="U5" s="64">
        <v>1</v>
      </c>
      <c r="V5" s="65">
        <v>1</v>
      </c>
      <c r="W5" s="145">
        <v>48</v>
      </c>
      <c r="X5" s="146">
        <v>259.5</v>
      </c>
      <c r="Y5" s="147">
        <v>0</v>
      </c>
      <c r="Z5" s="128">
        <v>0</v>
      </c>
      <c r="AA5" s="93">
        <v>80</v>
      </c>
      <c r="AB5" s="94">
        <v>114</v>
      </c>
      <c r="AC5" s="95">
        <v>1</v>
      </c>
    </row>
    <row r="6" spans="1:29" ht="14.25" customHeight="1" x14ac:dyDescent="0.2">
      <c r="A6" s="113" t="s">
        <v>78</v>
      </c>
      <c r="B6" s="4">
        <v>1346</v>
      </c>
      <c r="C6" s="10">
        <f t="shared" ref="C6:C64" si="0">F6+H6+J6+L6+N6+Q6+T6+U6+V6+Y6+Z6+AC6</f>
        <v>9</v>
      </c>
      <c r="D6" s="33">
        <v>15</v>
      </c>
      <c r="E6" s="34">
        <v>18</v>
      </c>
      <c r="F6" s="35">
        <v>1</v>
      </c>
      <c r="G6" s="62">
        <v>39.025260029717685</v>
      </c>
      <c r="H6" s="36">
        <v>1</v>
      </c>
      <c r="I6" s="19">
        <v>79.5</v>
      </c>
      <c r="J6" s="37">
        <v>1</v>
      </c>
      <c r="K6" s="106">
        <v>9.212481426448738</v>
      </c>
      <c r="L6" s="38">
        <v>1</v>
      </c>
      <c r="M6" s="6">
        <v>41.6</v>
      </c>
      <c r="N6" s="72">
        <v>0</v>
      </c>
      <c r="O6" s="39">
        <v>9</v>
      </c>
      <c r="P6" s="40">
        <v>20</v>
      </c>
      <c r="Q6" s="41">
        <v>1</v>
      </c>
      <c r="R6" s="42">
        <v>2</v>
      </c>
      <c r="S6" s="43">
        <v>2</v>
      </c>
      <c r="T6" s="44">
        <v>1</v>
      </c>
      <c r="U6" s="66">
        <v>1</v>
      </c>
      <c r="V6" s="45">
        <v>1</v>
      </c>
      <c r="W6" s="148">
        <v>48</v>
      </c>
      <c r="X6" s="149">
        <v>11.5</v>
      </c>
      <c r="Y6" s="150">
        <v>0</v>
      </c>
      <c r="Z6" s="129">
        <v>0</v>
      </c>
      <c r="AA6" s="96">
        <v>20</v>
      </c>
      <c r="AB6" s="97">
        <v>30</v>
      </c>
      <c r="AC6" s="98">
        <v>1</v>
      </c>
    </row>
    <row r="7" spans="1:29" ht="14.25" customHeight="1" x14ac:dyDescent="0.2">
      <c r="A7" s="113" t="s">
        <v>215</v>
      </c>
      <c r="B7" s="4">
        <v>1637</v>
      </c>
      <c r="C7" s="10">
        <f t="shared" si="0"/>
        <v>3</v>
      </c>
      <c r="D7" s="33">
        <v>15</v>
      </c>
      <c r="E7" s="34">
        <v>19</v>
      </c>
      <c r="F7" s="35">
        <v>1</v>
      </c>
      <c r="G7" s="62">
        <v>26.087965791081245</v>
      </c>
      <c r="H7" s="36">
        <v>0</v>
      </c>
      <c r="I7" s="19">
        <v>0</v>
      </c>
      <c r="J7" s="37">
        <v>0</v>
      </c>
      <c r="K7" s="106">
        <v>5.1313378130726939</v>
      </c>
      <c r="L7" s="38">
        <v>0</v>
      </c>
      <c r="M7" s="6">
        <v>39.71</v>
      </c>
      <c r="N7" s="72">
        <v>0</v>
      </c>
      <c r="O7" s="39">
        <v>9</v>
      </c>
      <c r="P7" s="40">
        <v>2</v>
      </c>
      <c r="Q7" s="41">
        <v>0</v>
      </c>
      <c r="R7" s="42">
        <v>2</v>
      </c>
      <c r="S7" s="43">
        <v>1</v>
      </c>
      <c r="T7" s="44">
        <v>0</v>
      </c>
      <c r="U7" s="66">
        <v>1</v>
      </c>
      <c r="V7" s="45">
        <v>1</v>
      </c>
      <c r="W7" s="148">
        <v>48</v>
      </c>
      <c r="X7" s="149">
        <v>6</v>
      </c>
      <c r="Y7" s="150">
        <v>0</v>
      </c>
      <c r="Z7" s="129">
        <v>0</v>
      </c>
      <c r="AA7" s="96">
        <v>20</v>
      </c>
      <c r="AB7" s="97">
        <v>5</v>
      </c>
      <c r="AC7" s="98">
        <v>0</v>
      </c>
    </row>
    <row r="8" spans="1:29" ht="14.25" customHeight="1" x14ac:dyDescent="0.2">
      <c r="A8" s="113" t="s">
        <v>79</v>
      </c>
      <c r="B8" s="4">
        <v>5474</v>
      </c>
      <c r="C8" s="10">
        <f t="shared" si="0"/>
        <v>3</v>
      </c>
      <c r="D8" s="33">
        <v>28</v>
      </c>
      <c r="E8" s="34">
        <v>26</v>
      </c>
      <c r="F8" s="35">
        <v>0</v>
      </c>
      <c r="G8" s="62">
        <v>14.622579466569237</v>
      </c>
      <c r="H8" s="36">
        <v>0</v>
      </c>
      <c r="I8" s="19">
        <v>80.8</v>
      </c>
      <c r="J8" s="37">
        <v>1</v>
      </c>
      <c r="K8" s="106">
        <v>4.1834124954329557</v>
      </c>
      <c r="L8" s="38">
        <v>0</v>
      </c>
      <c r="M8" s="6">
        <v>14.07</v>
      </c>
      <c r="N8" s="72">
        <v>0</v>
      </c>
      <c r="O8" s="39">
        <v>20</v>
      </c>
      <c r="P8" s="40">
        <v>17</v>
      </c>
      <c r="Q8" s="41">
        <v>0</v>
      </c>
      <c r="R8" s="42">
        <v>5</v>
      </c>
      <c r="S8" s="43">
        <v>3</v>
      </c>
      <c r="T8" s="44">
        <v>0</v>
      </c>
      <c r="U8" s="66">
        <v>1</v>
      </c>
      <c r="V8" s="45">
        <v>1</v>
      </c>
      <c r="W8" s="148">
        <v>48</v>
      </c>
      <c r="X8" s="149">
        <v>6</v>
      </c>
      <c r="Y8" s="150">
        <v>0</v>
      </c>
      <c r="Z8" s="129">
        <v>0</v>
      </c>
      <c r="AA8" s="96">
        <v>80</v>
      </c>
      <c r="AB8" s="97">
        <v>57</v>
      </c>
      <c r="AC8" s="98">
        <v>0</v>
      </c>
    </row>
    <row r="9" spans="1:29" ht="14.25" customHeight="1" x14ac:dyDescent="0.2">
      <c r="A9" s="113" t="s">
        <v>216</v>
      </c>
      <c r="B9" s="4">
        <v>5580</v>
      </c>
      <c r="C9" s="10">
        <f t="shared" si="0"/>
        <v>2</v>
      </c>
      <c r="D9" s="33">
        <v>28</v>
      </c>
      <c r="E9" s="34">
        <v>23</v>
      </c>
      <c r="F9" s="35">
        <v>0</v>
      </c>
      <c r="G9" s="62">
        <v>10.35358422939068</v>
      </c>
      <c r="H9" s="36">
        <v>0</v>
      </c>
      <c r="I9" s="19">
        <v>62.9</v>
      </c>
      <c r="J9" s="37">
        <v>0</v>
      </c>
      <c r="K9" s="106">
        <v>4.1487455197132617</v>
      </c>
      <c r="L9" s="38">
        <v>0</v>
      </c>
      <c r="M9" s="6">
        <v>26.88</v>
      </c>
      <c r="N9" s="72">
        <v>0</v>
      </c>
      <c r="O9" s="39">
        <v>20</v>
      </c>
      <c r="P9" s="40">
        <v>9</v>
      </c>
      <c r="Q9" s="41">
        <v>0</v>
      </c>
      <c r="R9" s="42">
        <v>5</v>
      </c>
      <c r="S9" s="43">
        <v>2</v>
      </c>
      <c r="T9" s="44">
        <v>0</v>
      </c>
      <c r="U9" s="66">
        <v>1</v>
      </c>
      <c r="V9" s="45">
        <v>1</v>
      </c>
      <c r="W9" s="148">
        <v>48</v>
      </c>
      <c r="X9" s="149">
        <v>2</v>
      </c>
      <c r="Y9" s="150">
        <v>0</v>
      </c>
      <c r="Z9" s="129">
        <v>0</v>
      </c>
      <c r="AA9" s="96">
        <v>80</v>
      </c>
      <c r="AB9" s="97">
        <v>6</v>
      </c>
      <c r="AC9" s="98">
        <v>0</v>
      </c>
    </row>
    <row r="10" spans="1:29" ht="14.25" customHeight="1" x14ac:dyDescent="0.2">
      <c r="A10" s="113" t="s">
        <v>217</v>
      </c>
      <c r="B10" s="4">
        <v>2602</v>
      </c>
      <c r="C10" s="10">
        <f t="shared" si="0"/>
        <v>5</v>
      </c>
      <c r="D10" s="33">
        <v>15</v>
      </c>
      <c r="E10" s="34">
        <v>20</v>
      </c>
      <c r="F10" s="35">
        <v>1</v>
      </c>
      <c r="G10" s="62">
        <v>28.830899308224442</v>
      </c>
      <c r="H10" s="36">
        <v>0</v>
      </c>
      <c r="I10" s="19">
        <v>74</v>
      </c>
      <c r="J10" s="37">
        <v>0</v>
      </c>
      <c r="K10" s="106">
        <v>8.5318985395849349</v>
      </c>
      <c r="L10" s="38">
        <v>1</v>
      </c>
      <c r="M10" s="6">
        <v>31.51</v>
      </c>
      <c r="N10" s="72">
        <v>0</v>
      </c>
      <c r="O10" s="39">
        <v>9</v>
      </c>
      <c r="P10" s="40">
        <v>10</v>
      </c>
      <c r="Q10" s="41">
        <v>1</v>
      </c>
      <c r="R10" s="42">
        <v>2</v>
      </c>
      <c r="S10" s="43">
        <v>1</v>
      </c>
      <c r="T10" s="44">
        <v>0</v>
      </c>
      <c r="U10" s="66">
        <v>1</v>
      </c>
      <c r="V10" s="45">
        <v>1</v>
      </c>
      <c r="W10" s="148">
        <v>48</v>
      </c>
      <c r="X10" s="149">
        <v>2</v>
      </c>
      <c r="Y10" s="150">
        <v>0</v>
      </c>
      <c r="Z10" s="129">
        <v>0</v>
      </c>
      <c r="AA10" s="96">
        <v>20</v>
      </c>
      <c r="AB10" s="97">
        <v>1</v>
      </c>
      <c r="AC10" s="98">
        <v>0</v>
      </c>
    </row>
    <row r="11" spans="1:29" ht="14.25" customHeight="1" x14ac:dyDescent="0.2">
      <c r="A11" s="113" t="s">
        <v>225</v>
      </c>
      <c r="B11" s="4">
        <v>1335</v>
      </c>
      <c r="C11" s="10">
        <f t="shared" si="0"/>
        <v>3</v>
      </c>
      <c r="D11" s="33">
        <v>15</v>
      </c>
      <c r="E11" s="34">
        <v>15</v>
      </c>
      <c r="F11" s="35">
        <v>1</v>
      </c>
      <c r="G11" s="62">
        <v>16.09737827715356</v>
      </c>
      <c r="H11" s="36">
        <v>0</v>
      </c>
      <c r="I11" s="19">
        <v>0</v>
      </c>
      <c r="J11" s="37">
        <v>0</v>
      </c>
      <c r="K11" s="106">
        <v>7.415730337078652</v>
      </c>
      <c r="L11" s="38">
        <v>1</v>
      </c>
      <c r="M11" s="6">
        <v>56.93</v>
      </c>
      <c r="N11" s="72">
        <v>0</v>
      </c>
      <c r="O11" s="39">
        <v>9</v>
      </c>
      <c r="P11" s="40">
        <v>16</v>
      </c>
      <c r="Q11" s="41">
        <v>1</v>
      </c>
      <c r="R11" s="42">
        <v>2</v>
      </c>
      <c r="S11" s="43">
        <v>1</v>
      </c>
      <c r="T11" s="44">
        <v>0</v>
      </c>
      <c r="U11" s="66">
        <v>0</v>
      </c>
      <c r="V11" s="45">
        <v>0</v>
      </c>
      <c r="W11" s="148">
        <v>48</v>
      </c>
      <c r="X11" s="149">
        <v>2</v>
      </c>
      <c r="Y11" s="150">
        <v>0</v>
      </c>
      <c r="Z11" s="129">
        <v>0</v>
      </c>
      <c r="AA11" s="96">
        <v>20</v>
      </c>
      <c r="AB11" s="97">
        <v>11</v>
      </c>
      <c r="AC11" s="98">
        <v>0</v>
      </c>
    </row>
    <row r="12" spans="1:29" ht="14.25" customHeight="1" x14ac:dyDescent="0.2">
      <c r="A12" s="113" t="s">
        <v>80</v>
      </c>
      <c r="B12" s="4">
        <v>14610</v>
      </c>
      <c r="C12" s="10">
        <f t="shared" si="0"/>
        <v>8</v>
      </c>
      <c r="D12" s="33">
        <v>40</v>
      </c>
      <c r="E12" s="34">
        <v>51</v>
      </c>
      <c r="F12" s="35">
        <v>1</v>
      </c>
      <c r="G12" s="62">
        <v>32.514852840520192</v>
      </c>
      <c r="H12" s="36">
        <v>1</v>
      </c>
      <c r="I12" s="19">
        <v>65.900000000000006</v>
      </c>
      <c r="J12" s="37">
        <v>0</v>
      </c>
      <c r="K12" s="106">
        <v>7.1560574948665305</v>
      </c>
      <c r="L12" s="38">
        <v>1</v>
      </c>
      <c r="M12" s="6">
        <v>26.08</v>
      </c>
      <c r="N12" s="72">
        <v>0</v>
      </c>
      <c r="O12" s="39">
        <v>28</v>
      </c>
      <c r="P12" s="40">
        <v>40</v>
      </c>
      <c r="Q12" s="41">
        <v>1</v>
      </c>
      <c r="R12" s="42">
        <v>10</v>
      </c>
      <c r="S12" s="43">
        <v>10</v>
      </c>
      <c r="T12" s="44">
        <v>1</v>
      </c>
      <c r="U12" s="66">
        <v>1</v>
      </c>
      <c r="V12" s="45">
        <v>1</v>
      </c>
      <c r="W12" s="148">
        <v>48</v>
      </c>
      <c r="X12" s="149">
        <v>2</v>
      </c>
      <c r="Y12" s="150">
        <v>0</v>
      </c>
      <c r="Z12" s="129">
        <v>0</v>
      </c>
      <c r="AA12" s="96">
        <v>150</v>
      </c>
      <c r="AB12" s="97">
        <v>178</v>
      </c>
      <c r="AC12" s="98">
        <v>1</v>
      </c>
    </row>
    <row r="13" spans="1:29" ht="14.25" customHeight="1" x14ac:dyDescent="0.2">
      <c r="A13" s="113" t="s">
        <v>218</v>
      </c>
      <c r="B13" s="4">
        <v>1315</v>
      </c>
      <c r="C13" s="10">
        <f t="shared" si="0"/>
        <v>8</v>
      </c>
      <c r="D13" s="33">
        <v>15</v>
      </c>
      <c r="E13" s="34">
        <v>21</v>
      </c>
      <c r="F13" s="35">
        <v>1</v>
      </c>
      <c r="G13" s="62">
        <v>33.14980988593156</v>
      </c>
      <c r="H13" s="36">
        <v>1</v>
      </c>
      <c r="I13" s="19">
        <v>0</v>
      </c>
      <c r="J13" s="37">
        <v>0</v>
      </c>
      <c r="K13" s="106">
        <v>6.0456273764258555</v>
      </c>
      <c r="L13" s="38">
        <v>0</v>
      </c>
      <c r="M13" s="6">
        <v>84.41</v>
      </c>
      <c r="N13" s="72">
        <v>1</v>
      </c>
      <c r="O13" s="39">
        <v>9</v>
      </c>
      <c r="P13" s="40">
        <v>20</v>
      </c>
      <c r="Q13" s="41">
        <v>1</v>
      </c>
      <c r="R13" s="42">
        <v>2</v>
      </c>
      <c r="S13" s="43">
        <v>2</v>
      </c>
      <c r="T13" s="44">
        <v>1</v>
      </c>
      <c r="U13" s="66">
        <v>1</v>
      </c>
      <c r="V13" s="45">
        <v>1</v>
      </c>
      <c r="W13" s="148">
        <v>48</v>
      </c>
      <c r="X13" s="149">
        <v>6</v>
      </c>
      <c r="Y13" s="150">
        <v>0</v>
      </c>
      <c r="Z13" s="129">
        <v>0</v>
      </c>
      <c r="AA13" s="96">
        <v>20</v>
      </c>
      <c r="AB13" s="97">
        <v>20</v>
      </c>
      <c r="AC13" s="98">
        <v>1</v>
      </c>
    </row>
    <row r="14" spans="1:29" ht="14.25" customHeight="1" x14ac:dyDescent="0.2">
      <c r="A14" s="113" t="s">
        <v>96</v>
      </c>
      <c r="B14" s="4">
        <v>276</v>
      </c>
      <c r="C14" s="10">
        <v>1</v>
      </c>
      <c r="D14" s="33">
        <v>4</v>
      </c>
      <c r="E14" s="34">
        <v>3</v>
      </c>
      <c r="F14" s="35">
        <v>0</v>
      </c>
      <c r="G14" s="62">
        <v>5.4021739130434785</v>
      </c>
      <c r="H14" s="36">
        <v>0</v>
      </c>
      <c r="I14" s="19">
        <v>100</v>
      </c>
      <c r="J14" s="37">
        <v>1</v>
      </c>
      <c r="K14" s="106">
        <v>0.54347826086956519</v>
      </c>
      <c r="L14" s="38">
        <v>0</v>
      </c>
      <c r="M14" s="6">
        <v>72.459999999999994</v>
      </c>
      <c r="N14" s="72" t="s">
        <v>264</v>
      </c>
      <c r="O14" s="39">
        <v>4</v>
      </c>
      <c r="P14" s="40">
        <v>0</v>
      </c>
      <c r="Q14" s="41">
        <v>0</v>
      </c>
      <c r="R14" s="42">
        <v>1</v>
      </c>
      <c r="S14" s="43">
        <v>0</v>
      </c>
      <c r="T14" s="44">
        <v>0</v>
      </c>
      <c r="U14" s="66">
        <v>0</v>
      </c>
      <c r="V14" s="45">
        <v>0</v>
      </c>
      <c r="W14" s="151"/>
      <c r="X14" s="152"/>
      <c r="Y14" s="153"/>
      <c r="Z14" s="129">
        <v>0</v>
      </c>
      <c r="AA14" s="96">
        <v>4</v>
      </c>
      <c r="AB14" s="97">
        <v>0</v>
      </c>
      <c r="AC14" s="98">
        <v>0</v>
      </c>
    </row>
    <row r="15" spans="1:29" ht="14.25" customHeight="1" x14ac:dyDescent="0.2">
      <c r="A15" s="113" t="s">
        <v>28</v>
      </c>
      <c r="B15" s="4">
        <v>296</v>
      </c>
      <c r="C15" s="10">
        <v>3</v>
      </c>
      <c r="D15" s="33">
        <v>4</v>
      </c>
      <c r="E15" s="34">
        <v>2</v>
      </c>
      <c r="F15" s="35">
        <v>0</v>
      </c>
      <c r="G15" s="62">
        <v>0</v>
      </c>
      <c r="H15" s="36">
        <v>0</v>
      </c>
      <c r="I15" s="19">
        <v>100</v>
      </c>
      <c r="J15" s="37">
        <v>1</v>
      </c>
      <c r="K15" s="106">
        <v>0.16891891891891891</v>
      </c>
      <c r="L15" s="38">
        <v>0</v>
      </c>
      <c r="M15" s="6">
        <v>67.569999999999993</v>
      </c>
      <c r="N15" s="72" t="s">
        <v>264</v>
      </c>
      <c r="O15" s="39">
        <v>4</v>
      </c>
      <c r="P15" s="40">
        <v>20</v>
      </c>
      <c r="Q15" s="41">
        <v>1</v>
      </c>
      <c r="R15" s="42">
        <v>1</v>
      </c>
      <c r="S15" s="43">
        <v>1</v>
      </c>
      <c r="T15" s="44">
        <v>1</v>
      </c>
      <c r="U15" s="66">
        <v>0</v>
      </c>
      <c r="V15" s="45">
        <v>0</v>
      </c>
      <c r="W15" s="151"/>
      <c r="X15" s="152"/>
      <c r="Y15" s="153"/>
      <c r="Z15" s="129">
        <v>0</v>
      </c>
      <c r="AA15" s="96">
        <v>4</v>
      </c>
      <c r="AB15" s="97">
        <v>0</v>
      </c>
      <c r="AC15" s="98">
        <v>0</v>
      </c>
    </row>
    <row r="16" spans="1:29" ht="14.25" customHeight="1" x14ac:dyDescent="0.2">
      <c r="A16" s="113" t="s">
        <v>97</v>
      </c>
      <c r="B16" s="4">
        <v>1098</v>
      </c>
      <c r="C16" s="10">
        <f t="shared" si="0"/>
        <v>1</v>
      </c>
      <c r="D16" s="33">
        <v>15</v>
      </c>
      <c r="E16" s="34">
        <v>0</v>
      </c>
      <c r="F16" s="35">
        <v>0</v>
      </c>
      <c r="G16" s="62">
        <v>0</v>
      </c>
      <c r="H16" s="36">
        <v>0</v>
      </c>
      <c r="I16" s="19">
        <v>100</v>
      </c>
      <c r="J16" s="37">
        <v>1</v>
      </c>
      <c r="K16" s="106">
        <v>0</v>
      </c>
      <c r="L16" s="38">
        <v>0</v>
      </c>
      <c r="M16" s="6">
        <v>0</v>
      </c>
      <c r="N16" s="72">
        <v>0</v>
      </c>
      <c r="O16" s="39">
        <v>9</v>
      </c>
      <c r="P16" s="40">
        <v>0</v>
      </c>
      <c r="Q16" s="41">
        <v>0</v>
      </c>
      <c r="R16" s="42">
        <v>2</v>
      </c>
      <c r="S16" s="43">
        <v>0</v>
      </c>
      <c r="T16" s="44">
        <v>0</v>
      </c>
      <c r="U16" s="66">
        <v>0</v>
      </c>
      <c r="V16" s="45">
        <v>0</v>
      </c>
      <c r="W16" s="151"/>
      <c r="X16" s="152"/>
      <c r="Y16" s="153"/>
      <c r="Z16" s="129">
        <v>0</v>
      </c>
      <c r="AA16" s="96">
        <v>20</v>
      </c>
      <c r="AB16" s="97">
        <v>0</v>
      </c>
      <c r="AC16" s="98">
        <v>0</v>
      </c>
    </row>
    <row r="17" spans="1:29" ht="14.25" customHeight="1" x14ac:dyDescent="0.2">
      <c r="A17" s="113" t="s">
        <v>29</v>
      </c>
      <c r="B17" s="4">
        <v>1100</v>
      </c>
      <c r="C17" s="10">
        <f t="shared" si="0"/>
        <v>3</v>
      </c>
      <c r="D17" s="33">
        <v>15</v>
      </c>
      <c r="E17" s="34">
        <v>1</v>
      </c>
      <c r="F17" s="35">
        <v>0</v>
      </c>
      <c r="G17" s="62">
        <v>0.75454545454545452</v>
      </c>
      <c r="H17" s="36">
        <v>0</v>
      </c>
      <c r="I17" s="19">
        <v>100</v>
      </c>
      <c r="J17" s="37">
        <v>1</v>
      </c>
      <c r="K17" s="106">
        <v>0.27272727272727276</v>
      </c>
      <c r="L17" s="38">
        <v>0</v>
      </c>
      <c r="M17" s="6">
        <v>54.55</v>
      </c>
      <c r="N17" s="72">
        <v>0</v>
      </c>
      <c r="O17" s="39">
        <v>9</v>
      </c>
      <c r="P17" s="40">
        <v>10</v>
      </c>
      <c r="Q17" s="41">
        <v>1</v>
      </c>
      <c r="R17" s="42">
        <v>2</v>
      </c>
      <c r="S17" s="43">
        <v>1</v>
      </c>
      <c r="T17" s="44">
        <v>0</v>
      </c>
      <c r="U17" s="66">
        <v>1</v>
      </c>
      <c r="V17" s="45">
        <v>0</v>
      </c>
      <c r="W17" s="151"/>
      <c r="X17" s="152"/>
      <c r="Y17" s="153"/>
      <c r="Z17" s="129">
        <v>0</v>
      </c>
      <c r="AA17" s="96">
        <v>20</v>
      </c>
      <c r="AB17" s="97">
        <v>0</v>
      </c>
      <c r="AC17" s="98">
        <v>0</v>
      </c>
    </row>
    <row r="18" spans="1:29" ht="14.25" customHeight="1" x14ac:dyDescent="0.2">
      <c r="A18" s="113" t="s">
        <v>30</v>
      </c>
      <c r="B18" s="4">
        <v>599</v>
      </c>
      <c r="C18" s="10">
        <v>2</v>
      </c>
      <c r="D18" s="33">
        <v>5</v>
      </c>
      <c r="E18" s="34">
        <v>0</v>
      </c>
      <c r="F18" s="35">
        <v>0</v>
      </c>
      <c r="G18" s="62">
        <v>0</v>
      </c>
      <c r="H18" s="36">
        <v>0</v>
      </c>
      <c r="I18" s="19">
        <v>100</v>
      </c>
      <c r="J18" s="37">
        <v>1</v>
      </c>
      <c r="K18" s="106">
        <v>7.4290484140233719</v>
      </c>
      <c r="L18" s="38">
        <v>1</v>
      </c>
      <c r="M18" s="6">
        <v>0</v>
      </c>
      <c r="N18" s="72" t="s">
        <v>264</v>
      </c>
      <c r="O18" s="39">
        <v>6</v>
      </c>
      <c r="P18" s="40">
        <v>0</v>
      </c>
      <c r="Q18" s="41">
        <v>0</v>
      </c>
      <c r="R18" s="42">
        <v>2</v>
      </c>
      <c r="S18" s="43">
        <v>0</v>
      </c>
      <c r="T18" s="44">
        <v>0</v>
      </c>
      <c r="U18" s="66">
        <v>0</v>
      </c>
      <c r="V18" s="45">
        <v>0</v>
      </c>
      <c r="W18" s="151"/>
      <c r="X18" s="152"/>
      <c r="Y18" s="153"/>
      <c r="Z18" s="129">
        <v>0</v>
      </c>
      <c r="AA18" s="96">
        <v>6</v>
      </c>
      <c r="AB18" s="97">
        <v>0</v>
      </c>
      <c r="AC18" s="98">
        <v>0</v>
      </c>
    </row>
    <row r="19" spans="1:29" ht="14.25" customHeight="1" x14ac:dyDescent="0.2">
      <c r="A19" s="113" t="s">
        <v>31</v>
      </c>
      <c r="B19" s="4">
        <v>235</v>
      </c>
      <c r="C19" s="10">
        <v>3</v>
      </c>
      <c r="D19" s="33">
        <v>4</v>
      </c>
      <c r="E19" s="34">
        <v>1</v>
      </c>
      <c r="F19" s="35">
        <v>0</v>
      </c>
      <c r="G19" s="62">
        <v>0</v>
      </c>
      <c r="H19" s="36">
        <v>0</v>
      </c>
      <c r="I19" s="19">
        <v>100</v>
      </c>
      <c r="J19" s="37">
        <v>1</v>
      </c>
      <c r="K19" s="106">
        <v>0</v>
      </c>
      <c r="L19" s="38">
        <v>0</v>
      </c>
      <c r="M19" s="6">
        <v>127.66</v>
      </c>
      <c r="N19" s="72" t="s">
        <v>264</v>
      </c>
      <c r="O19" s="39">
        <v>4</v>
      </c>
      <c r="P19" s="40">
        <v>2</v>
      </c>
      <c r="Q19" s="41">
        <v>0</v>
      </c>
      <c r="R19" s="42">
        <v>1</v>
      </c>
      <c r="S19" s="43">
        <v>1</v>
      </c>
      <c r="T19" s="44">
        <v>1</v>
      </c>
      <c r="U19" s="66">
        <v>1</v>
      </c>
      <c r="V19" s="45">
        <v>0</v>
      </c>
      <c r="W19" s="151"/>
      <c r="X19" s="152"/>
      <c r="Y19" s="153"/>
      <c r="Z19" s="129">
        <v>0</v>
      </c>
      <c r="AA19" s="96">
        <v>4</v>
      </c>
      <c r="AB19" s="97">
        <v>0</v>
      </c>
      <c r="AC19" s="98">
        <v>0</v>
      </c>
    </row>
    <row r="20" spans="1:29" ht="14.25" customHeight="1" x14ac:dyDescent="0.2">
      <c r="A20" s="113" t="s">
        <v>32</v>
      </c>
      <c r="B20" s="4">
        <v>213</v>
      </c>
      <c r="C20" s="10">
        <v>3</v>
      </c>
      <c r="D20" s="33">
        <v>4</v>
      </c>
      <c r="E20" s="34">
        <v>1</v>
      </c>
      <c r="F20" s="35">
        <v>0</v>
      </c>
      <c r="G20" s="62">
        <v>0</v>
      </c>
      <c r="H20" s="36">
        <v>0</v>
      </c>
      <c r="I20" s="19">
        <v>100</v>
      </c>
      <c r="J20" s="37">
        <v>1</v>
      </c>
      <c r="K20" s="106">
        <v>0</v>
      </c>
      <c r="L20" s="38">
        <v>0</v>
      </c>
      <c r="M20" s="6">
        <v>281.69</v>
      </c>
      <c r="N20" s="72" t="s">
        <v>264</v>
      </c>
      <c r="O20" s="39">
        <v>4</v>
      </c>
      <c r="P20" s="40">
        <v>12</v>
      </c>
      <c r="Q20" s="41">
        <v>1</v>
      </c>
      <c r="R20" s="42">
        <v>1</v>
      </c>
      <c r="S20" s="43">
        <v>1</v>
      </c>
      <c r="T20" s="44">
        <v>1</v>
      </c>
      <c r="U20" s="66">
        <v>0</v>
      </c>
      <c r="V20" s="45">
        <v>0</v>
      </c>
      <c r="W20" s="151"/>
      <c r="X20" s="152"/>
      <c r="Y20" s="153"/>
      <c r="Z20" s="129">
        <v>0</v>
      </c>
      <c r="AA20" s="96">
        <v>4</v>
      </c>
      <c r="AB20" s="97">
        <v>0</v>
      </c>
      <c r="AC20" s="98">
        <v>0</v>
      </c>
    </row>
    <row r="21" spans="1:29" ht="14.25" customHeight="1" x14ac:dyDescent="0.2">
      <c r="A21" s="113" t="s">
        <v>98</v>
      </c>
      <c r="B21" s="4">
        <v>119</v>
      </c>
      <c r="C21" s="10">
        <v>0</v>
      </c>
      <c r="D21" s="33">
        <v>4</v>
      </c>
      <c r="E21" s="34">
        <v>0</v>
      </c>
      <c r="F21" s="35">
        <v>0</v>
      </c>
      <c r="G21" s="62">
        <v>0</v>
      </c>
      <c r="H21" s="36">
        <v>0</v>
      </c>
      <c r="I21" s="19">
        <v>0</v>
      </c>
      <c r="J21" s="37">
        <v>0</v>
      </c>
      <c r="K21" s="106">
        <v>0</v>
      </c>
      <c r="L21" s="38">
        <v>0</v>
      </c>
      <c r="M21" s="6">
        <v>0</v>
      </c>
      <c r="N21" s="72" t="s">
        <v>264</v>
      </c>
      <c r="O21" s="39">
        <v>4</v>
      </c>
      <c r="P21" s="40">
        <v>0</v>
      </c>
      <c r="Q21" s="41">
        <v>0</v>
      </c>
      <c r="R21" s="42">
        <v>1</v>
      </c>
      <c r="S21" s="43">
        <v>0</v>
      </c>
      <c r="T21" s="44">
        <v>0</v>
      </c>
      <c r="U21" s="66">
        <v>0</v>
      </c>
      <c r="V21" s="45">
        <v>0</v>
      </c>
      <c r="W21" s="151"/>
      <c r="X21" s="152"/>
      <c r="Y21" s="153"/>
      <c r="Z21" s="129">
        <v>0</v>
      </c>
      <c r="AA21" s="96">
        <v>4</v>
      </c>
      <c r="AB21" s="97">
        <v>0</v>
      </c>
      <c r="AC21" s="98">
        <v>0</v>
      </c>
    </row>
    <row r="22" spans="1:29" ht="14.25" customHeight="1" x14ac:dyDescent="0.2">
      <c r="A22" s="113" t="s">
        <v>33</v>
      </c>
      <c r="B22" s="4">
        <v>585</v>
      </c>
      <c r="C22" s="10">
        <v>1</v>
      </c>
      <c r="D22" s="33">
        <v>5</v>
      </c>
      <c r="E22" s="34">
        <v>1</v>
      </c>
      <c r="F22" s="35">
        <v>0</v>
      </c>
      <c r="G22" s="62">
        <v>0</v>
      </c>
      <c r="H22" s="36">
        <v>0</v>
      </c>
      <c r="I22" s="19">
        <v>100</v>
      </c>
      <c r="J22" s="37">
        <v>1</v>
      </c>
      <c r="K22" s="106">
        <v>0</v>
      </c>
      <c r="L22" s="38">
        <v>0</v>
      </c>
      <c r="M22" s="6">
        <v>20.51</v>
      </c>
      <c r="N22" s="72" t="s">
        <v>264</v>
      </c>
      <c r="O22" s="39">
        <v>6</v>
      </c>
      <c r="P22" s="40">
        <v>2</v>
      </c>
      <c r="Q22" s="41">
        <v>0</v>
      </c>
      <c r="R22" s="42">
        <v>2</v>
      </c>
      <c r="S22" s="43">
        <v>1</v>
      </c>
      <c r="T22" s="44">
        <v>0</v>
      </c>
      <c r="U22" s="66">
        <v>0</v>
      </c>
      <c r="V22" s="45">
        <v>0</v>
      </c>
      <c r="W22" s="151"/>
      <c r="X22" s="152"/>
      <c r="Y22" s="153"/>
      <c r="Z22" s="129">
        <v>0</v>
      </c>
      <c r="AA22" s="96">
        <v>6</v>
      </c>
      <c r="AB22" s="97">
        <v>0</v>
      </c>
      <c r="AC22" s="98">
        <v>0</v>
      </c>
    </row>
    <row r="23" spans="1:29" ht="14.25" customHeight="1" x14ac:dyDescent="0.2">
      <c r="A23" s="113" t="s">
        <v>34</v>
      </c>
      <c r="B23" s="4">
        <v>317</v>
      </c>
      <c r="C23" s="10">
        <v>1</v>
      </c>
      <c r="D23" s="33">
        <v>4</v>
      </c>
      <c r="E23" s="34">
        <v>2</v>
      </c>
      <c r="F23" s="35">
        <v>0</v>
      </c>
      <c r="G23" s="62">
        <v>0</v>
      </c>
      <c r="H23" s="36">
        <v>0</v>
      </c>
      <c r="I23" s="19">
        <v>100</v>
      </c>
      <c r="J23" s="37">
        <v>1</v>
      </c>
      <c r="K23" s="106">
        <v>0</v>
      </c>
      <c r="L23" s="38">
        <v>0</v>
      </c>
      <c r="M23" s="6">
        <v>119.87</v>
      </c>
      <c r="N23" s="72" t="s">
        <v>264</v>
      </c>
      <c r="O23" s="39">
        <v>4</v>
      </c>
      <c r="P23" s="40">
        <v>1</v>
      </c>
      <c r="Q23" s="41">
        <v>0</v>
      </c>
      <c r="R23" s="42">
        <v>1</v>
      </c>
      <c r="S23" s="43">
        <v>0</v>
      </c>
      <c r="T23" s="44">
        <v>0</v>
      </c>
      <c r="U23" s="66">
        <v>0</v>
      </c>
      <c r="V23" s="45">
        <v>0</v>
      </c>
      <c r="W23" s="151"/>
      <c r="X23" s="152"/>
      <c r="Y23" s="153"/>
      <c r="Z23" s="129">
        <v>0</v>
      </c>
      <c r="AA23" s="96">
        <v>4</v>
      </c>
      <c r="AB23" s="97">
        <v>0</v>
      </c>
      <c r="AC23" s="98">
        <v>0</v>
      </c>
    </row>
    <row r="24" spans="1:29" ht="14.25" customHeight="1" x14ac:dyDescent="0.2">
      <c r="A24" s="113" t="s">
        <v>35</v>
      </c>
      <c r="B24" s="4">
        <v>200</v>
      </c>
      <c r="C24" s="10">
        <v>3</v>
      </c>
      <c r="D24" s="33">
        <v>4</v>
      </c>
      <c r="E24" s="34">
        <v>0</v>
      </c>
      <c r="F24" s="35">
        <v>0</v>
      </c>
      <c r="G24" s="62">
        <v>0</v>
      </c>
      <c r="H24" s="36">
        <v>0</v>
      </c>
      <c r="I24" s="19">
        <v>100</v>
      </c>
      <c r="J24" s="37">
        <v>1</v>
      </c>
      <c r="K24" s="106">
        <v>0</v>
      </c>
      <c r="L24" s="38">
        <v>0</v>
      </c>
      <c r="M24" s="6">
        <v>180</v>
      </c>
      <c r="N24" s="72" t="s">
        <v>264</v>
      </c>
      <c r="O24" s="39">
        <v>4</v>
      </c>
      <c r="P24" s="40">
        <v>5</v>
      </c>
      <c r="Q24" s="41">
        <v>1</v>
      </c>
      <c r="R24" s="42">
        <v>1</v>
      </c>
      <c r="S24" s="43">
        <v>0</v>
      </c>
      <c r="T24" s="44">
        <v>0</v>
      </c>
      <c r="U24" s="66">
        <v>1</v>
      </c>
      <c r="V24" s="45">
        <v>0</v>
      </c>
      <c r="W24" s="151"/>
      <c r="X24" s="152"/>
      <c r="Y24" s="153"/>
      <c r="Z24" s="129">
        <v>0</v>
      </c>
      <c r="AA24" s="96">
        <v>4</v>
      </c>
      <c r="AB24" s="97">
        <v>0</v>
      </c>
      <c r="AC24" s="98">
        <v>0</v>
      </c>
    </row>
    <row r="25" spans="1:29" ht="14.25" customHeight="1" x14ac:dyDescent="0.2">
      <c r="A25" s="113" t="s">
        <v>99</v>
      </c>
      <c r="B25" s="4">
        <v>230</v>
      </c>
      <c r="C25" s="10">
        <v>1</v>
      </c>
      <c r="D25" s="33">
        <v>4</v>
      </c>
      <c r="E25" s="34">
        <v>1</v>
      </c>
      <c r="F25" s="35">
        <v>0</v>
      </c>
      <c r="G25" s="62">
        <v>0</v>
      </c>
      <c r="H25" s="36">
        <v>0</v>
      </c>
      <c r="I25" s="19">
        <v>100</v>
      </c>
      <c r="J25" s="37">
        <v>1</v>
      </c>
      <c r="K25" s="106">
        <v>0</v>
      </c>
      <c r="L25" s="38">
        <v>0</v>
      </c>
      <c r="M25" s="6">
        <v>34.78</v>
      </c>
      <c r="N25" s="72" t="s">
        <v>264</v>
      </c>
      <c r="O25" s="39">
        <v>4</v>
      </c>
      <c r="P25" s="40">
        <v>0</v>
      </c>
      <c r="Q25" s="41">
        <v>0</v>
      </c>
      <c r="R25" s="42">
        <v>1</v>
      </c>
      <c r="S25" s="43">
        <v>0</v>
      </c>
      <c r="T25" s="44">
        <v>0</v>
      </c>
      <c r="U25" s="66">
        <v>0</v>
      </c>
      <c r="V25" s="45">
        <v>0</v>
      </c>
      <c r="W25" s="151"/>
      <c r="X25" s="152"/>
      <c r="Y25" s="153"/>
      <c r="Z25" s="129">
        <v>0</v>
      </c>
      <c r="AA25" s="96">
        <v>4</v>
      </c>
      <c r="AB25" s="97">
        <v>0</v>
      </c>
      <c r="AC25" s="98">
        <v>0</v>
      </c>
    </row>
    <row r="26" spans="1:29" ht="14.25" customHeight="1" x14ac:dyDescent="0.2">
      <c r="A26" s="113" t="s">
        <v>36</v>
      </c>
      <c r="B26" s="4">
        <v>1301</v>
      </c>
      <c r="C26" s="10">
        <f t="shared" si="0"/>
        <v>3</v>
      </c>
      <c r="D26" s="33">
        <v>15</v>
      </c>
      <c r="E26" s="34">
        <v>2</v>
      </c>
      <c r="F26" s="35">
        <v>0</v>
      </c>
      <c r="G26" s="62">
        <v>19.863950807071483</v>
      </c>
      <c r="H26" s="36">
        <v>0</v>
      </c>
      <c r="I26" s="19">
        <v>97.8</v>
      </c>
      <c r="J26" s="37">
        <v>1</v>
      </c>
      <c r="K26" s="106">
        <v>4.6887009992313606</v>
      </c>
      <c r="L26" s="38">
        <v>0</v>
      </c>
      <c r="M26" s="6">
        <v>49.96</v>
      </c>
      <c r="N26" s="72">
        <v>0</v>
      </c>
      <c r="O26" s="39">
        <v>9</v>
      </c>
      <c r="P26" s="40">
        <v>8</v>
      </c>
      <c r="Q26" s="41">
        <v>0</v>
      </c>
      <c r="R26" s="42">
        <v>2</v>
      </c>
      <c r="S26" s="43">
        <v>1</v>
      </c>
      <c r="T26" s="44">
        <v>0</v>
      </c>
      <c r="U26" s="66">
        <v>1</v>
      </c>
      <c r="V26" s="45">
        <v>1</v>
      </c>
      <c r="W26" s="151"/>
      <c r="X26" s="152"/>
      <c r="Y26" s="153"/>
      <c r="Z26" s="129">
        <v>0</v>
      </c>
      <c r="AA26" s="96">
        <v>20</v>
      </c>
      <c r="AB26" s="97">
        <v>0</v>
      </c>
      <c r="AC26" s="98">
        <v>0</v>
      </c>
    </row>
    <row r="27" spans="1:29" ht="14.25" customHeight="1" x14ac:dyDescent="0.2">
      <c r="A27" s="113" t="s">
        <v>100</v>
      </c>
      <c r="B27" s="4">
        <v>418</v>
      </c>
      <c r="C27" s="10">
        <v>1</v>
      </c>
      <c r="D27" s="33">
        <v>4</v>
      </c>
      <c r="E27" s="34">
        <v>1</v>
      </c>
      <c r="F27" s="35">
        <v>0</v>
      </c>
      <c r="G27" s="62">
        <v>4.1363636363636367</v>
      </c>
      <c r="H27" s="36">
        <v>0</v>
      </c>
      <c r="I27" s="19">
        <v>100</v>
      </c>
      <c r="J27" s="37">
        <v>1</v>
      </c>
      <c r="K27" s="106">
        <v>0.83732057416267947</v>
      </c>
      <c r="L27" s="38">
        <v>0</v>
      </c>
      <c r="M27" s="6">
        <v>66.989999999999995</v>
      </c>
      <c r="N27" s="72" t="s">
        <v>264</v>
      </c>
      <c r="O27" s="39">
        <v>4</v>
      </c>
      <c r="P27" s="40">
        <v>2</v>
      </c>
      <c r="Q27" s="41">
        <v>0</v>
      </c>
      <c r="R27" s="42">
        <v>1</v>
      </c>
      <c r="S27" s="43">
        <v>0</v>
      </c>
      <c r="T27" s="44">
        <v>0</v>
      </c>
      <c r="U27" s="66">
        <v>0</v>
      </c>
      <c r="V27" s="45">
        <v>0</v>
      </c>
      <c r="W27" s="151"/>
      <c r="X27" s="152"/>
      <c r="Y27" s="153"/>
      <c r="Z27" s="129">
        <v>0</v>
      </c>
      <c r="AA27" s="96">
        <v>4</v>
      </c>
      <c r="AB27" s="97">
        <v>0</v>
      </c>
      <c r="AC27" s="98">
        <v>0</v>
      </c>
    </row>
    <row r="28" spans="1:29" ht="14.25" customHeight="1" x14ac:dyDescent="0.2">
      <c r="A28" s="113" t="s">
        <v>37</v>
      </c>
      <c r="B28" s="4">
        <v>1005</v>
      </c>
      <c r="C28" s="10">
        <f t="shared" si="0"/>
        <v>3</v>
      </c>
      <c r="D28" s="33">
        <v>15</v>
      </c>
      <c r="E28" s="34">
        <v>1</v>
      </c>
      <c r="F28" s="35">
        <v>0</v>
      </c>
      <c r="G28" s="62">
        <v>4.107462686567164</v>
      </c>
      <c r="H28" s="36">
        <v>0</v>
      </c>
      <c r="I28" s="19">
        <v>99.6</v>
      </c>
      <c r="J28" s="37">
        <v>1</v>
      </c>
      <c r="K28" s="106">
        <v>0.89552238805970152</v>
      </c>
      <c r="L28" s="38">
        <v>0</v>
      </c>
      <c r="M28" s="6">
        <v>129.35</v>
      </c>
      <c r="N28" s="72">
        <v>1</v>
      </c>
      <c r="O28" s="39">
        <v>9</v>
      </c>
      <c r="P28" s="40">
        <v>12</v>
      </c>
      <c r="Q28" s="41">
        <v>1</v>
      </c>
      <c r="R28" s="42">
        <v>2</v>
      </c>
      <c r="S28" s="43">
        <v>1</v>
      </c>
      <c r="T28" s="44">
        <v>0</v>
      </c>
      <c r="U28" s="66">
        <v>0</v>
      </c>
      <c r="V28" s="45">
        <v>0</v>
      </c>
      <c r="W28" s="151"/>
      <c r="X28" s="152"/>
      <c r="Y28" s="153"/>
      <c r="Z28" s="129">
        <v>0</v>
      </c>
      <c r="AA28" s="96">
        <v>20</v>
      </c>
      <c r="AB28" s="97">
        <v>0</v>
      </c>
      <c r="AC28" s="98">
        <v>0</v>
      </c>
    </row>
    <row r="29" spans="1:29" ht="14.25" customHeight="1" x14ac:dyDescent="0.2">
      <c r="A29" s="113" t="s">
        <v>38</v>
      </c>
      <c r="B29" s="4">
        <v>486</v>
      </c>
      <c r="C29" s="10">
        <v>2</v>
      </c>
      <c r="D29" s="33">
        <v>4</v>
      </c>
      <c r="E29" s="34">
        <v>2</v>
      </c>
      <c r="F29" s="35">
        <v>0</v>
      </c>
      <c r="G29" s="62">
        <v>7.8189300411522638</v>
      </c>
      <c r="H29" s="36">
        <v>0</v>
      </c>
      <c r="I29" s="19">
        <v>100</v>
      </c>
      <c r="J29" s="37">
        <v>1</v>
      </c>
      <c r="K29" s="106">
        <v>0</v>
      </c>
      <c r="L29" s="38">
        <v>0</v>
      </c>
      <c r="M29" s="6">
        <v>74.069999999999993</v>
      </c>
      <c r="N29" s="72" t="s">
        <v>264</v>
      </c>
      <c r="O29" s="39">
        <v>4</v>
      </c>
      <c r="P29" s="40">
        <v>0</v>
      </c>
      <c r="Q29" s="41">
        <v>0</v>
      </c>
      <c r="R29" s="42">
        <v>1</v>
      </c>
      <c r="S29" s="43">
        <v>1</v>
      </c>
      <c r="T29" s="44">
        <v>1</v>
      </c>
      <c r="U29" s="66">
        <v>0</v>
      </c>
      <c r="V29" s="45">
        <v>0</v>
      </c>
      <c r="W29" s="151"/>
      <c r="X29" s="152"/>
      <c r="Y29" s="153"/>
      <c r="Z29" s="129">
        <v>0</v>
      </c>
      <c r="AA29" s="96">
        <v>4</v>
      </c>
      <c r="AB29" s="97">
        <v>0</v>
      </c>
      <c r="AC29" s="98">
        <v>0</v>
      </c>
    </row>
    <row r="30" spans="1:29" ht="14.25" customHeight="1" x14ac:dyDescent="0.2">
      <c r="A30" s="113" t="s">
        <v>101</v>
      </c>
      <c r="B30" s="4">
        <v>247</v>
      </c>
      <c r="C30" s="10">
        <v>2</v>
      </c>
      <c r="D30" s="33">
        <v>4</v>
      </c>
      <c r="E30" s="34">
        <v>1</v>
      </c>
      <c r="F30" s="35">
        <v>0</v>
      </c>
      <c r="G30" s="62">
        <v>0</v>
      </c>
      <c r="H30" s="36">
        <v>0</v>
      </c>
      <c r="I30" s="19">
        <v>100</v>
      </c>
      <c r="J30" s="37">
        <v>1</v>
      </c>
      <c r="K30" s="106">
        <v>0</v>
      </c>
      <c r="L30" s="38">
        <v>0</v>
      </c>
      <c r="M30" s="6">
        <v>89.07</v>
      </c>
      <c r="N30" s="72" t="s">
        <v>264</v>
      </c>
      <c r="O30" s="39">
        <v>4</v>
      </c>
      <c r="P30" s="40">
        <v>4</v>
      </c>
      <c r="Q30" s="41">
        <v>1</v>
      </c>
      <c r="R30" s="42">
        <v>1</v>
      </c>
      <c r="S30" s="43">
        <v>0</v>
      </c>
      <c r="T30" s="44">
        <v>0</v>
      </c>
      <c r="U30" s="66">
        <v>0</v>
      </c>
      <c r="V30" s="45">
        <v>0</v>
      </c>
      <c r="W30" s="151"/>
      <c r="X30" s="152"/>
      <c r="Y30" s="153"/>
      <c r="Z30" s="129">
        <v>0</v>
      </c>
      <c r="AA30" s="96">
        <v>4</v>
      </c>
      <c r="AB30" s="97">
        <v>0</v>
      </c>
      <c r="AC30" s="98">
        <v>0</v>
      </c>
    </row>
    <row r="31" spans="1:29" ht="14.25" customHeight="1" x14ac:dyDescent="0.2">
      <c r="A31" s="113" t="s">
        <v>39</v>
      </c>
      <c r="B31" s="4">
        <v>793</v>
      </c>
      <c r="C31" s="10">
        <v>1</v>
      </c>
      <c r="D31" s="33">
        <v>5</v>
      </c>
      <c r="E31" s="34">
        <v>1</v>
      </c>
      <c r="F31" s="35">
        <v>0</v>
      </c>
      <c r="G31" s="62">
        <v>18.915510718789406</v>
      </c>
      <c r="H31" s="36">
        <v>0</v>
      </c>
      <c r="I31" s="19">
        <v>100</v>
      </c>
      <c r="J31" s="37">
        <v>1</v>
      </c>
      <c r="K31" s="106">
        <v>3.4678436317780581</v>
      </c>
      <c r="L31" s="38">
        <v>0</v>
      </c>
      <c r="M31" s="6">
        <v>50.44</v>
      </c>
      <c r="N31" s="72" t="s">
        <v>264</v>
      </c>
      <c r="O31" s="39">
        <v>6</v>
      </c>
      <c r="P31" s="40">
        <v>2</v>
      </c>
      <c r="Q31" s="41">
        <v>0</v>
      </c>
      <c r="R31" s="42">
        <v>2</v>
      </c>
      <c r="S31" s="43">
        <v>0</v>
      </c>
      <c r="T31" s="44">
        <v>0</v>
      </c>
      <c r="U31" s="66">
        <v>0</v>
      </c>
      <c r="V31" s="45">
        <v>0</v>
      </c>
      <c r="W31" s="151"/>
      <c r="X31" s="152"/>
      <c r="Y31" s="153"/>
      <c r="Z31" s="129">
        <v>0</v>
      </c>
      <c r="AA31" s="96">
        <v>6</v>
      </c>
      <c r="AB31" s="97">
        <v>0</v>
      </c>
      <c r="AC31" s="98">
        <v>0</v>
      </c>
    </row>
    <row r="32" spans="1:29" ht="14.25" customHeight="1" x14ac:dyDescent="0.2">
      <c r="A32" s="113" t="s">
        <v>40</v>
      </c>
      <c r="B32" s="4">
        <v>194</v>
      </c>
      <c r="C32" s="10">
        <v>2</v>
      </c>
      <c r="D32" s="33">
        <v>4</v>
      </c>
      <c r="E32" s="34">
        <v>1</v>
      </c>
      <c r="F32" s="35">
        <v>0</v>
      </c>
      <c r="G32" s="62">
        <v>0</v>
      </c>
      <c r="H32" s="36">
        <v>0</v>
      </c>
      <c r="I32" s="19">
        <v>100</v>
      </c>
      <c r="J32" s="37">
        <v>1</v>
      </c>
      <c r="K32" s="106">
        <v>0</v>
      </c>
      <c r="L32" s="38">
        <v>0</v>
      </c>
      <c r="M32" s="6">
        <v>257.73</v>
      </c>
      <c r="N32" s="72" t="s">
        <v>264</v>
      </c>
      <c r="O32" s="39">
        <v>4</v>
      </c>
      <c r="P32" s="40">
        <v>10</v>
      </c>
      <c r="Q32" s="41">
        <v>1</v>
      </c>
      <c r="R32" s="42">
        <v>1</v>
      </c>
      <c r="S32" s="43">
        <v>0</v>
      </c>
      <c r="T32" s="44">
        <v>0</v>
      </c>
      <c r="U32" s="66">
        <v>0</v>
      </c>
      <c r="V32" s="45">
        <v>0</v>
      </c>
      <c r="W32" s="151"/>
      <c r="X32" s="152"/>
      <c r="Y32" s="153"/>
      <c r="Z32" s="129">
        <v>0</v>
      </c>
      <c r="AA32" s="96">
        <v>4</v>
      </c>
      <c r="AB32" s="97">
        <v>2</v>
      </c>
      <c r="AC32" s="98">
        <v>0</v>
      </c>
    </row>
    <row r="33" spans="1:29" ht="14.25" customHeight="1" x14ac:dyDescent="0.2">
      <c r="A33" s="113" t="s">
        <v>41</v>
      </c>
      <c r="B33" s="4">
        <v>1416</v>
      </c>
      <c r="C33" s="10">
        <f t="shared" si="0"/>
        <v>7</v>
      </c>
      <c r="D33" s="33">
        <v>15</v>
      </c>
      <c r="E33" s="34">
        <v>4</v>
      </c>
      <c r="F33" s="35">
        <v>0</v>
      </c>
      <c r="G33" s="62">
        <v>32.723870056497177</v>
      </c>
      <c r="H33" s="36">
        <v>1</v>
      </c>
      <c r="I33" s="19">
        <v>100</v>
      </c>
      <c r="J33" s="37">
        <v>1</v>
      </c>
      <c r="K33" s="106">
        <v>8.2627118644067803</v>
      </c>
      <c r="L33" s="38">
        <v>1</v>
      </c>
      <c r="M33" s="6">
        <v>70.62</v>
      </c>
      <c r="N33" s="72">
        <v>1</v>
      </c>
      <c r="O33" s="39">
        <v>9</v>
      </c>
      <c r="P33" s="40">
        <v>20</v>
      </c>
      <c r="Q33" s="41">
        <v>1</v>
      </c>
      <c r="R33" s="42">
        <v>2</v>
      </c>
      <c r="S33" s="43">
        <v>1</v>
      </c>
      <c r="T33" s="44">
        <v>0</v>
      </c>
      <c r="U33" s="66">
        <v>1</v>
      </c>
      <c r="V33" s="45">
        <v>1</v>
      </c>
      <c r="W33" s="151"/>
      <c r="X33" s="152"/>
      <c r="Y33" s="153"/>
      <c r="Z33" s="129">
        <v>0</v>
      </c>
      <c r="AA33" s="96">
        <v>20</v>
      </c>
      <c r="AB33" s="97">
        <v>0</v>
      </c>
      <c r="AC33" s="98">
        <v>0</v>
      </c>
    </row>
    <row r="34" spans="1:29" ht="14.25" customHeight="1" x14ac:dyDescent="0.2">
      <c r="A34" s="113" t="s">
        <v>42</v>
      </c>
      <c r="B34" s="4">
        <v>480</v>
      </c>
      <c r="C34" s="10">
        <v>1</v>
      </c>
      <c r="D34" s="33">
        <v>4</v>
      </c>
      <c r="E34" s="34">
        <v>2</v>
      </c>
      <c r="F34" s="35">
        <v>0</v>
      </c>
      <c r="G34" s="62">
        <v>0</v>
      </c>
      <c r="H34" s="36">
        <v>0</v>
      </c>
      <c r="I34" s="19">
        <v>100</v>
      </c>
      <c r="J34" s="37">
        <v>1</v>
      </c>
      <c r="K34" s="106">
        <v>0</v>
      </c>
      <c r="L34" s="38">
        <v>0</v>
      </c>
      <c r="M34" s="6">
        <v>50</v>
      </c>
      <c r="N34" s="72" t="s">
        <v>264</v>
      </c>
      <c r="O34" s="39">
        <v>4</v>
      </c>
      <c r="P34" s="40">
        <v>3</v>
      </c>
      <c r="Q34" s="41">
        <v>0</v>
      </c>
      <c r="R34" s="42">
        <v>1</v>
      </c>
      <c r="S34" s="43">
        <v>0</v>
      </c>
      <c r="T34" s="44">
        <v>0</v>
      </c>
      <c r="U34" s="66">
        <v>0</v>
      </c>
      <c r="V34" s="45">
        <v>0</v>
      </c>
      <c r="W34" s="151"/>
      <c r="X34" s="152"/>
      <c r="Y34" s="153"/>
      <c r="Z34" s="129">
        <v>0</v>
      </c>
      <c r="AA34" s="96">
        <v>4</v>
      </c>
      <c r="AB34" s="97">
        <v>0</v>
      </c>
      <c r="AC34" s="98">
        <v>0</v>
      </c>
    </row>
    <row r="35" spans="1:29" ht="14.25" customHeight="1" x14ac:dyDescent="0.2">
      <c r="A35" s="113" t="s">
        <v>43</v>
      </c>
      <c r="B35" s="4">
        <v>197</v>
      </c>
      <c r="C35" s="10">
        <v>2</v>
      </c>
      <c r="D35" s="33">
        <v>4</v>
      </c>
      <c r="E35" s="34">
        <v>2</v>
      </c>
      <c r="F35" s="35">
        <v>0</v>
      </c>
      <c r="G35" s="62">
        <v>0</v>
      </c>
      <c r="H35" s="36">
        <v>0</v>
      </c>
      <c r="I35" s="19">
        <v>100</v>
      </c>
      <c r="J35" s="37">
        <v>1</v>
      </c>
      <c r="K35" s="106">
        <v>0</v>
      </c>
      <c r="L35" s="38">
        <v>0</v>
      </c>
      <c r="M35" s="6">
        <v>111.68</v>
      </c>
      <c r="N35" s="72" t="s">
        <v>264</v>
      </c>
      <c r="O35" s="39">
        <v>4</v>
      </c>
      <c r="P35" s="40">
        <v>1</v>
      </c>
      <c r="Q35" s="41">
        <v>0</v>
      </c>
      <c r="R35" s="42">
        <v>1</v>
      </c>
      <c r="S35" s="43">
        <v>1</v>
      </c>
      <c r="T35" s="44">
        <v>1</v>
      </c>
      <c r="U35" s="66">
        <v>0</v>
      </c>
      <c r="V35" s="45">
        <v>0</v>
      </c>
      <c r="W35" s="151"/>
      <c r="X35" s="152"/>
      <c r="Y35" s="153"/>
      <c r="Z35" s="129">
        <v>0</v>
      </c>
      <c r="AA35" s="96">
        <v>4</v>
      </c>
      <c r="AB35" s="97">
        <v>0</v>
      </c>
      <c r="AC35" s="98">
        <v>0</v>
      </c>
    </row>
    <row r="36" spans="1:29" ht="14.25" customHeight="1" x14ac:dyDescent="0.2">
      <c r="A36" s="113" t="s">
        <v>102</v>
      </c>
      <c r="B36" s="4">
        <v>250</v>
      </c>
      <c r="C36" s="10">
        <v>5</v>
      </c>
      <c r="D36" s="33">
        <v>4</v>
      </c>
      <c r="E36" s="34">
        <v>2</v>
      </c>
      <c r="F36" s="35">
        <v>0</v>
      </c>
      <c r="G36" s="62">
        <v>44</v>
      </c>
      <c r="H36" s="36">
        <v>1</v>
      </c>
      <c r="I36" s="19">
        <v>100</v>
      </c>
      <c r="J36" s="37">
        <v>1</v>
      </c>
      <c r="K36" s="106">
        <v>11.799999999999999</v>
      </c>
      <c r="L36" s="38">
        <v>1</v>
      </c>
      <c r="M36" s="6">
        <v>60</v>
      </c>
      <c r="N36" s="72" t="s">
        <v>264</v>
      </c>
      <c r="O36" s="39">
        <v>4</v>
      </c>
      <c r="P36" s="40">
        <v>4</v>
      </c>
      <c r="Q36" s="41">
        <v>1</v>
      </c>
      <c r="R36" s="42">
        <v>1</v>
      </c>
      <c r="S36" s="43">
        <v>1</v>
      </c>
      <c r="T36" s="44">
        <v>1</v>
      </c>
      <c r="U36" s="66">
        <v>1</v>
      </c>
      <c r="V36" s="45">
        <v>0</v>
      </c>
      <c r="W36" s="151"/>
      <c r="X36" s="152"/>
      <c r="Y36" s="153"/>
      <c r="Z36" s="129">
        <v>0</v>
      </c>
      <c r="AA36" s="96">
        <v>4</v>
      </c>
      <c r="AB36" s="97">
        <v>0</v>
      </c>
      <c r="AC36" s="98">
        <v>0</v>
      </c>
    </row>
    <row r="37" spans="1:29" ht="14.25" customHeight="1" x14ac:dyDescent="0.2">
      <c r="A37" s="113" t="s">
        <v>44</v>
      </c>
      <c r="B37" s="4">
        <v>344</v>
      </c>
      <c r="C37" s="10">
        <v>2</v>
      </c>
      <c r="D37" s="33">
        <v>4</v>
      </c>
      <c r="E37" s="34">
        <v>1</v>
      </c>
      <c r="F37" s="35">
        <v>0</v>
      </c>
      <c r="G37" s="62">
        <v>0.72674418604651159</v>
      </c>
      <c r="H37" s="36">
        <v>0</v>
      </c>
      <c r="I37" s="19">
        <v>100</v>
      </c>
      <c r="J37" s="37">
        <v>1</v>
      </c>
      <c r="K37" s="106">
        <v>0</v>
      </c>
      <c r="L37" s="38">
        <v>0</v>
      </c>
      <c r="M37" s="6">
        <v>69.77</v>
      </c>
      <c r="N37" s="72" t="s">
        <v>264</v>
      </c>
      <c r="O37" s="39">
        <v>4</v>
      </c>
      <c r="P37" s="40">
        <v>6</v>
      </c>
      <c r="Q37" s="41">
        <v>1</v>
      </c>
      <c r="R37" s="42">
        <v>1</v>
      </c>
      <c r="S37" s="43">
        <v>0</v>
      </c>
      <c r="T37" s="44">
        <v>0</v>
      </c>
      <c r="U37" s="66">
        <v>0</v>
      </c>
      <c r="V37" s="45">
        <v>0</v>
      </c>
      <c r="W37" s="151"/>
      <c r="X37" s="152"/>
      <c r="Y37" s="153"/>
      <c r="Z37" s="129">
        <v>0</v>
      </c>
      <c r="AA37" s="96">
        <v>4</v>
      </c>
      <c r="AB37" s="97">
        <v>0</v>
      </c>
      <c r="AC37" s="98">
        <v>0</v>
      </c>
    </row>
    <row r="38" spans="1:29" ht="14.25" customHeight="1" x14ac:dyDescent="0.2">
      <c r="A38" s="113" t="s">
        <v>45</v>
      </c>
      <c r="B38" s="4">
        <v>961</v>
      </c>
      <c r="C38" s="10">
        <v>3</v>
      </c>
      <c r="D38" s="33">
        <v>5</v>
      </c>
      <c r="E38" s="34">
        <v>3</v>
      </c>
      <c r="F38" s="35">
        <v>0</v>
      </c>
      <c r="G38" s="62">
        <v>9.5327783558792927</v>
      </c>
      <c r="H38" s="36">
        <v>0</v>
      </c>
      <c r="I38" s="19">
        <v>100</v>
      </c>
      <c r="J38" s="37">
        <v>1</v>
      </c>
      <c r="K38" s="106">
        <v>68.106139438085322</v>
      </c>
      <c r="L38" s="38">
        <v>1</v>
      </c>
      <c r="M38" s="6">
        <v>59.31</v>
      </c>
      <c r="N38" s="72" t="s">
        <v>264</v>
      </c>
      <c r="O38" s="39">
        <v>6</v>
      </c>
      <c r="P38" s="40">
        <v>1</v>
      </c>
      <c r="Q38" s="41">
        <v>0</v>
      </c>
      <c r="R38" s="42">
        <v>2</v>
      </c>
      <c r="S38" s="43">
        <v>0</v>
      </c>
      <c r="T38" s="44">
        <v>0</v>
      </c>
      <c r="U38" s="66">
        <v>0</v>
      </c>
      <c r="V38" s="45">
        <v>1</v>
      </c>
      <c r="W38" s="151"/>
      <c r="X38" s="152"/>
      <c r="Y38" s="153"/>
      <c r="Z38" s="129">
        <v>0</v>
      </c>
      <c r="AA38" s="96">
        <v>6</v>
      </c>
      <c r="AB38" s="97">
        <v>4</v>
      </c>
      <c r="AC38" s="98">
        <v>0</v>
      </c>
    </row>
    <row r="39" spans="1:29" ht="14.25" customHeight="1" x14ac:dyDescent="0.2">
      <c r="A39" s="113" t="s">
        <v>46</v>
      </c>
      <c r="B39" s="4">
        <v>88</v>
      </c>
      <c r="C39" s="10">
        <v>2</v>
      </c>
      <c r="D39" s="33">
        <v>4</v>
      </c>
      <c r="E39" s="34">
        <v>1</v>
      </c>
      <c r="F39" s="35">
        <v>0</v>
      </c>
      <c r="G39" s="62">
        <v>0</v>
      </c>
      <c r="H39" s="36">
        <v>0</v>
      </c>
      <c r="I39" s="19">
        <v>100</v>
      </c>
      <c r="J39" s="37">
        <v>1</v>
      </c>
      <c r="K39" s="106">
        <v>0</v>
      </c>
      <c r="L39" s="38">
        <v>0</v>
      </c>
      <c r="M39" s="6">
        <v>170.45</v>
      </c>
      <c r="N39" s="72" t="s">
        <v>264</v>
      </c>
      <c r="O39" s="39">
        <v>4</v>
      </c>
      <c r="P39" s="40">
        <v>2</v>
      </c>
      <c r="Q39" s="41">
        <v>0</v>
      </c>
      <c r="R39" s="42">
        <v>1</v>
      </c>
      <c r="S39" s="43">
        <v>1</v>
      </c>
      <c r="T39" s="44">
        <v>1</v>
      </c>
      <c r="U39" s="66">
        <v>0</v>
      </c>
      <c r="V39" s="45">
        <v>0</v>
      </c>
      <c r="W39" s="151"/>
      <c r="X39" s="152"/>
      <c r="Y39" s="153"/>
      <c r="Z39" s="129">
        <v>0</v>
      </c>
      <c r="AA39" s="96">
        <v>4</v>
      </c>
      <c r="AB39" s="97">
        <v>0</v>
      </c>
      <c r="AC39" s="98">
        <v>0</v>
      </c>
    </row>
    <row r="40" spans="1:29" ht="14.25" customHeight="1" x14ac:dyDescent="0.2">
      <c r="A40" s="113" t="s">
        <v>47</v>
      </c>
      <c r="B40" s="4">
        <v>171</v>
      </c>
      <c r="C40" s="10">
        <v>3</v>
      </c>
      <c r="D40" s="33">
        <v>4</v>
      </c>
      <c r="E40" s="34">
        <v>3</v>
      </c>
      <c r="F40" s="35">
        <v>0</v>
      </c>
      <c r="G40" s="62">
        <v>0</v>
      </c>
      <c r="H40" s="36">
        <v>0</v>
      </c>
      <c r="I40" s="19">
        <v>100</v>
      </c>
      <c r="J40" s="37">
        <v>1</v>
      </c>
      <c r="K40" s="106">
        <v>0</v>
      </c>
      <c r="L40" s="38">
        <v>0</v>
      </c>
      <c r="M40" s="6">
        <v>146.19999999999999</v>
      </c>
      <c r="N40" s="72" t="s">
        <v>264</v>
      </c>
      <c r="O40" s="39">
        <v>4</v>
      </c>
      <c r="P40" s="40">
        <v>0</v>
      </c>
      <c r="Q40" s="41">
        <v>0</v>
      </c>
      <c r="R40" s="42">
        <v>1</v>
      </c>
      <c r="S40" s="43">
        <v>1</v>
      </c>
      <c r="T40" s="44">
        <v>1</v>
      </c>
      <c r="U40" s="66">
        <v>1</v>
      </c>
      <c r="V40" s="45">
        <v>0</v>
      </c>
      <c r="W40" s="151"/>
      <c r="X40" s="152"/>
      <c r="Y40" s="153"/>
      <c r="Z40" s="129">
        <v>0</v>
      </c>
      <c r="AA40" s="96">
        <v>4</v>
      </c>
      <c r="AB40" s="97">
        <v>0</v>
      </c>
      <c r="AC40" s="98">
        <v>0</v>
      </c>
    </row>
    <row r="41" spans="1:29" ht="14.25" customHeight="1" x14ac:dyDescent="0.2">
      <c r="A41" s="113" t="s">
        <v>48</v>
      </c>
      <c r="B41" s="4">
        <v>687</v>
      </c>
      <c r="C41" s="10">
        <v>1</v>
      </c>
      <c r="D41" s="33">
        <v>5</v>
      </c>
      <c r="E41" s="34">
        <v>2</v>
      </c>
      <c r="F41" s="35">
        <v>0</v>
      </c>
      <c r="G41" s="62">
        <v>0</v>
      </c>
      <c r="H41" s="36">
        <v>0</v>
      </c>
      <c r="I41" s="19">
        <v>100</v>
      </c>
      <c r="J41" s="37">
        <v>1</v>
      </c>
      <c r="K41" s="106">
        <v>0.14556040756914121</v>
      </c>
      <c r="L41" s="38">
        <v>0</v>
      </c>
      <c r="M41" s="6">
        <v>39.299999999999997</v>
      </c>
      <c r="N41" s="72" t="s">
        <v>264</v>
      </c>
      <c r="O41" s="39">
        <v>6</v>
      </c>
      <c r="P41" s="40">
        <v>5</v>
      </c>
      <c r="Q41" s="41">
        <v>0</v>
      </c>
      <c r="R41" s="42">
        <v>2</v>
      </c>
      <c r="S41" s="43">
        <v>1</v>
      </c>
      <c r="T41" s="44">
        <v>0</v>
      </c>
      <c r="U41" s="66">
        <v>0</v>
      </c>
      <c r="V41" s="45">
        <v>0</v>
      </c>
      <c r="W41" s="151"/>
      <c r="X41" s="152"/>
      <c r="Y41" s="153"/>
      <c r="Z41" s="129">
        <v>0</v>
      </c>
      <c r="AA41" s="96">
        <v>6</v>
      </c>
      <c r="AB41" s="97">
        <v>0</v>
      </c>
      <c r="AC41" s="98">
        <v>0</v>
      </c>
    </row>
    <row r="42" spans="1:29" ht="14.25" customHeight="1" x14ac:dyDescent="0.2">
      <c r="A42" s="113" t="s">
        <v>49</v>
      </c>
      <c r="B42" s="4">
        <v>621</v>
      </c>
      <c r="C42" s="10">
        <v>2</v>
      </c>
      <c r="D42" s="33">
        <v>5</v>
      </c>
      <c r="E42" s="34">
        <v>2</v>
      </c>
      <c r="F42" s="35">
        <v>0</v>
      </c>
      <c r="G42" s="62">
        <v>16.515297906602253</v>
      </c>
      <c r="H42" s="36">
        <v>0</v>
      </c>
      <c r="I42" s="19">
        <v>100</v>
      </c>
      <c r="J42" s="37">
        <v>1</v>
      </c>
      <c r="K42" s="106">
        <v>4.2673107890499198</v>
      </c>
      <c r="L42" s="38">
        <v>0</v>
      </c>
      <c r="M42" s="6">
        <v>48.31</v>
      </c>
      <c r="N42" s="72" t="s">
        <v>264</v>
      </c>
      <c r="O42" s="39">
        <v>6</v>
      </c>
      <c r="P42" s="40">
        <v>2</v>
      </c>
      <c r="Q42" s="41">
        <v>0</v>
      </c>
      <c r="R42" s="42">
        <v>2</v>
      </c>
      <c r="S42" s="43">
        <v>2</v>
      </c>
      <c r="T42" s="44">
        <v>1</v>
      </c>
      <c r="U42" s="66">
        <v>0</v>
      </c>
      <c r="V42" s="45">
        <v>0</v>
      </c>
      <c r="W42" s="151"/>
      <c r="X42" s="152"/>
      <c r="Y42" s="153"/>
      <c r="Z42" s="129">
        <v>0</v>
      </c>
      <c r="AA42" s="96">
        <v>6</v>
      </c>
      <c r="AB42" s="97">
        <v>0</v>
      </c>
      <c r="AC42" s="98">
        <v>0</v>
      </c>
    </row>
    <row r="43" spans="1:29" ht="14.25" customHeight="1" x14ac:dyDescent="0.2">
      <c r="A43" s="113" t="s">
        <v>50</v>
      </c>
      <c r="B43" s="4">
        <v>457</v>
      </c>
      <c r="C43" s="10">
        <v>2</v>
      </c>
      <c r="D43" s="33">
        <v>4</v>
      </c>
      <c r="E43" s="34">
        <v>2</v>
      </c>
      <c r="F43" s="35">
        <v>0</v>
      </c>
      <c r="G43" s="62">
        <v>0</v>
      </c>
      <c r="H43" s="36">
        <v>0</v>
      </c>
      <c r="I43" s="19">
        <v>100</v>
      </c>
      <c r="J43" s="37">
        <v>1</v>
      </c>
      <c r="K43" s="106">
        <v>0</v>
      </c>
      <c r="L43" s="38">
        <v>0</v>
      </c>
      <c r="M43" s="6">
        <v>43.76</v>
      </c>
      <c r="N43" s="72" t="s">
        <v>264</v>
      </c>
      <c r="O43" s="39">
        <v>4</v>
      </c>
      <c r="P43" s="40">
        <v>2</v>
      </c>
      <c r="Q43" s="41">
        <v>0</v>
      </c>
      <c r="R43" s="42">
        <v>1</v>
      </c>
      <c r="S43" s="43">
        <v>1</v>
      </c>
      <c r="T43" s="44">
        <v>1</v>
      </c>
      <c r="U43" s="66">
        <v>0</v>
      </c>
      <c r="V43" s="45">
        <v>0</v>
      </c>
      <c r="W43" s="151"/>
      <c r="X43" s="152"/>
      <c r="Y43" s="153"/>
      <c r="Z43" s="129">
        <v>0</v>
      </c>
      <c r="AA43" s="96">
        <v>4</v>
      </c>
      <c r="AB43" s="97">
        <v>0</v>
      </c>
      <c r="AC43" s="98">
        <v>0</v>
      </c>
    </row>
    <row r="44" spans="1:29" ht="14.25" customHeight="1" x14ac:dyDescent="0.2">
      <c r="A44" s="113" t="s">
        <v>51</v>
      </c>
      <c r="B44" s="4">
        <v>587</v>
      </c>
      <c r="C44" s="10">
        <v>2</v>
      </c>
      <c r="D44" s="33">
        <v>5</v>
      </c>
      <c r="E44" s="34">
        <v>3</v>
      </c>
      <c r="F44" s="35">
        <v>0</v>
      </c>
      <c r="G44" s="62">
        <v>3.4071550255536627</v>
      </c>
      <c r="H44" s="36">
        <v>0</v>
      </c>
      <c r="I44" s="19">
        <v>100</v>
      </c>
      <c r="J44" s="37">
        <v>1</v>
      </c>
      <c r="K44" s="106">
        <v>5.1107325383304936</v>
      </c>
      <c r="L44" s="38">
        <v>0</v>
      </c>
      <c r="M44" s="6">
        <v>40.89</v>
      </c>
      <c r="N44" s="72" t="s">
        <v>264</v>
      </c>
      <c r="O44" s="39">
        <v>6</v>
      </c>
      <c r="P44" s="40">
        <v>15</v>
      </c>
      <c r="Q44" s="41">
        <v>1</v>
      </c>
      <c r="R44" s="42">
        <v>2</v>
      </c>
      <c r="S44" s="43">
        <v>0</v>
      </c>
      <c r="T44" s="44">
        <v>0</v>
      </c>
      <c r="U44" s="66">
        <v>0</v>
      </c>
      <c r="V44" s="45">
        <v>0</v>
      </c>
      <c r="W44" s="151"/>
      <c r="X44" s="152"/>
      <c r="Y44" s="153"/>
      <c r="Z44" s="129">
        <v>0</v>
      </c>
      <c r="AA44" s="96">
        <v>6</v>
      </c>
      <c r="AB44" s="97">
        <v>0</v>
      </c>
      <c r="AC44" s="98">
        <v>0</v>
      </c>
    </row>
    <row r="45" spans="1:29" ht="14.25" customHeight="1" x14ac:dyDescent="0.2">
      <c r="A45" s="113" t="s">
        <v>103</v>
      </c>
      <c r="B45" s="4">
        <v>675</v>
      </c>
      <c r="C45" s="10">
        <v>2</v>
      </c>
      <c r="D45" s="33">
        <v>5</v>
      </c>
      <c r="E45" s="34">
        <v>2</v>
      </c>
      <c r="F45" s="35">
        <v>0</v>
      </c>
      <c r="G45" s="62">
        <v>0</v>
      </c>
      <c r="H45" s="36">
        <v>0</v>
      </c>
      <c r="I45" s="19">
        <v>100</v>
      </c>
      <c r="J45" s="37">
        <v>1</v>
      </c>
      <c r="K45" s="106">
        <v>0</v>
      </c>
      <c r="L45" s="38">
        <v>0</v>
      </c>
      <c r="M45" s="6">
        <v>59.26</v>
      </c>
      <c r="N45" s="72" t="s">
        <v>264</v>
      </c>
      <c r="O45" s="39">
        <v>6</v>
      </c>
      <c r="P45" s="40">
        <v>0</v>
      </c>
      <c r="Q45" s="41">
        <v>0</v>
      </c>
      <c r="R45" s="42">
        <v>2</v>
      </c>
      <c r="S45" s="43">
        <v>0</v>
      </c>
      <c r="T45" s="44">
        <v>0</v>
      </c>
      <c r="U45" s="66">
        <v>0</v>
      </c>
      <c r="V45" s="45">
        <v>1</v>
      </c>
      <c r="W45" s="151"/>
      <c r="X45" s="152"/>
      <c r="Y45" s="153"/>
      <c r="Z45" s="129">
        <v>0</v>
      </c>
      <c r="AA45" s="96">
        <v>6</v>
      </c>
      <c r="AB45" s="97">
        <v>0</v>
      </c>
      <c r="AC45" s="98">
        <v>0</v>
      </c>
    </row>
    <row r="46" spans="1:29" ht="14.25" customHeight="1" x14ac:dyDescent="0.2">
      <c r="A46" s="113" t="s">
        <v>52</v>
      </c>
      <c r="B46" s="4">
        <v>1156</v>
      </c>
      <c r="C46" s="10">
        <f t="shared" si="0"/>
        <v>2</v>
      </c>
      <c r="D46" s="33">
        <v>15</v>
      </c>
      <c r="E46" s="34">
        <v>4</v>
      </c>
      <c r="F46" s="35">
        <v>0</v>
      </c>
      <c r="G46" s="62">
        <v>0</v>
      </c>
      <c r="H46" s="36">
        <v>0</v>
      </c>
      <c r="I46" s="19">
        <v>100</v>
      </c>
      <c r="J46" s="37">
        <v>1</v>
      </c>
      <c r="K46" s="106">
        <v>0</v>
      </c>
      <c r="L46" s="38">
        <v>0</v>
      </c>
      <c r="M46" s="6">
        <v>48.44</v>
      </c>
      <c r="N46" s="72">
        <v>0</v>
      </c>
      <c r="O46" s="39">
        <v>9</v>
      </c>
      <c r="P46" s="40">
        <v>12</v>
      </c>
      <c r="Q46" s="41">
        <v>1</v>
      </c>
      <c r="R46" s="42">
        <v>2</v>
      </c>
      <c r="S46" s="43">
        <v>1</v>
      </c>
      <c r="T46" s="44">
        <v>0</v>
      </c>
      <c r="U46" s="66">
        <v>0</v>
      </c>
      <c r="V46" s="45">
        <v>0</v>
      </c>
      <c r="W46" s="151"/>
      <c r="X46" s="152"/>
      <c r="Y46" s="153"/>
      <c r="Z46" s="129">
        <v>0</v>
      </c>
      <c r="AA46" s="96">
        <v>20</v>
      </c>
      <c r="AB46" s="97">
        <v>0</v>
      </c>
      <c r="AC46" s="98">
        <v>0</v>
      </c>
    </row>
    <row r="47" spans="1:29" ht="14.25" customHeight="1" x14ac:dyDescent="0.2">
      <c r="A47" s="113" t="s">
        <v>53</v>
      </c>
      <c r="B47" s="4">
        <v>209</v>
      </c>
      <c r="C47" s="10">
        <v>2</v>
      </c>
      <c r="D47" s="33">
        <v>4</v>
      </c>
      <c r="E47" s="34">
        <v>1</v>
      </c>
      <c r="F47" s="35">
        <v>0</v>
      </c>
      <c r="G47" s="62">
        <v>0</v>
      </c>
      <c r="H47" s="36">
        <v>0</v>
      </c>
      <c r="I47" s="19">
        <v>100</v>
      </c>
      <c r="J47" s="37">
        <v>1</v>
      </c>
      <c r="K47" s="106">
        <v>0</v>
      </c>
      <c r="L47" s="38">
        <v>0</v>
      </c>
      <c r="M47" s="6">
        <v>76.56</v>
      </c>
      <c r="N47" s="72" t="s">
        <v>264</v>
      </c>
      <c r="O47" s="39">
        <v>4</v>
      </c>
      <c r="P47" s="40">
        <v>1</v>
      </c>
      <c r="Q47" s="41">
        <v>0</v>
      </c>
      <c r="R47" s="42">
        <v>1</v>
      </c>
      <c r="S47" s="43">
        <v>1</v>
      </c>
      <c r="T47" s="44">
        <v>1</v>
      </c>
      <c r="U47" s="66">
        <v>0</v>
      </c>
      <c r="V47" s="45">
        <v>0</v>
      </c>
      <c r="W47" s="151"/>
      <c r="X47" s="152"/>
      <c r="Y47" s="153"/>
      <c r="Z47" s="129">
        <v>0</v>
      </c>
      <c r="AA47" s="96">
        <v>4</v>
      </c>
      <c r="AB47" s="97">
        <v>0</v>
      </c>
      <c r="AC47" s="98">
        <v>0</v>
      </c>
    </row>
    <row r="48" spans="1:29" ht="14.25" customHeight="1" x14ac:dyDescent="0.2">
      <c r="A48" s="113" t="s">
        <v>54</v>
      </c>
      <c r="B48" s="4">
        <v>283</v>
      </c>
      <c r="C48" s="10">
        <v>2</v>
      </c>
      <c r="D48" s="33">
        <v>4</v>
      </c>
      <c r="E48" s="34">
        <v>3</v>
      </c>
      <c r="F48" s="35">
        <v>0</v>
      </c>
      <c r="G48" s="62">
        <v>0</v>
      </c>
      <c r="H48" s="36">
        <v>0</v>
      </c>
      <c r="I48" s="19">
        <v>100</v>
      </c>
      <c r="J48" s="37">
        <v>1</v>
      </c>
      <c r="K48" s="106">
        <v>0</v>
      </c>
      <c r="L48" s="38">
        <v>0</v>
      </c>
      <c r="M48" s="6">
        <v>53</v>
      </c>
      <c r="N48" s="72" t="s">
        <v>264</v>
      </c>
      <c r="O48" s="39">
        <v>4</v>
      </c>
      <c r="P48" s="40">
        <v>1</v>
      </c>
      <c r="Q48" s="41">
        <v>0</v>
      </c>
      <c r="R48" s="42">
        <v>1</v>
      </c>
      <c r="S48" s="43">
        <v>1</v>
      </c>
      <c r="T48" s="44">
        <v>1</v>
      </c>
      <c r="U48" s="66">
        <v>0</v>
      </c>
      <c r="V48" s="45">
        <v>0</v>
      </c>
      <c r="W48" s="151"/>
      <c r="X48" s="152"/>
      <c r="Y48" s="153"/>
      <c r="Z48" s="129">
        <v>0</v>
      </c>
      <c r="AA48" s="96">
        <v>4</v>
      </c>
      <c r="AB48" s="97">
        <v>0</v>
      </c>
      <c r="AC48" s="98">
        <v>0</v>
      </c>
    </row>
    <row r="49" spans="1:29" ht="14.25" customHeight="1" x14ac:dyDescent="0.2">
      <c r="A49" s="113" t="s">
        <v>55</v>
      </c>
      <c r="B49" s="4">
        <v>1113</v>
      </c>
      <c r="C49" s="10">
        <f t="shared" si="0"/>
        <v>5</v>
      </c>
      <c r="D49" s="33">
        <v>15</v>
      </c>
      <c r="E49" s="34">
        <v>3</v>
      </c>
      <c r="F49" s="35">
        <v>0</v>
      </c>
      <c r="G49" s="62">
        <v>27.739442946990117</v>
      </c>
      <c r="H49" s="36">
        <v>0</v>
      </c>
      <c r="I49" s="19">
        <v>100</v>
      </c>
      <c r="J49" s="37">
        <v>1</v>
      </c>
      <c r="K49" s="106">
        <v>9.0745732255166214</v>
      </c>
      <c r="L49" s="38">
        <v>1</v>
      </c>
      <c r="M49" s="6">
        <v>62.89</v>
      </c>
      <c r="N49" s="72">
        <v>1</v>
      </c>
      <c r="O49" s="39">
        <v>9</v>
      </c>
      <c r="P49" s="40">
        <v>5</v>
      </c>
      <c r="Q49" s="41">
        <v>0</v>
      </c>
      <c r="R49" s="42">
        <v>2</v>
      </c>
      <c r="S49" s="43">
        <v>1</v>
      </c>
      <c r="T49" s="44">
        <v>0</v>
      </c>
      <c r="U49" s="66">
        <v>1</v>
      </c>
      <c r="V49" s="45">
        <v>1</v>
      </c>
      <c r="W49" s="151"/>
      <c r="X49" s="152"/>
      <c r="Y49" s="153"/>
      <c r="Z49" s="129">
        <v>0</v>
      </c>
      <c r="AA49" s="96">
        <v>20</v>
      </c>
      <c r="AB49" s="97">
        <v>0</v>
      </c>
      <c r="AC49" s="98">
        <v>0</v>
      </c>
    </row>
    <row r="50" spans="1:29" ht="14.25" customHeight="1" x14ac:dyDescent="0.2">
      <c r="A50" s="113" t="s">
        <v>56</v>
      </c>
      <c r="B50" s="4">
        <v>986</v>
      </c>
      <c r="C50" s="10">
        <v>1</v>
      </c>
      <c r="D50" s="33">
        <v>5</v>
      </c>
      <c r="E50" s="34">
        <v>1</v>
      </c>
      <c r="F50" s="35">
        <v>0</v>
      </c>
      <c r="G50" s="62">
        <v>7.6430020283975661</v>
      </c>
      <c r="H50" s="36">
        <v>0</v>
      </c>
      <c r="I50" s="19">
        <v>100</v>
      </c>
      <c r="J50" s="37">
        <v>1</v>
      </c>
      <c r="K50" s="106">
        <v>0</v>
      </c>
      <c r="L50" s="38">
        <v>0</v>
      </c>
      <c r="M50" s="6">
        <v>45.64</v>
      </c>
      <c r="N50" s="72" t="s">
        <v>264</v>
      </c>
      <c r="O50" s="39">
        <v>6</v>
      </c>
      <c r="P50" s="40">
        <v>5</v>
      </c>
      <c r="Q50" s="41">
        <v>0</v>
      </c>
      <c r="R50" s="42">
        <v>2</v>
      </c>
      <c r="S50" s="43">
        <v>0</v>
      </c>
      <c r="T50" s="44">
        <v>0</v>
      </c>
      <c r="U50" s="66">
        <v>0</v>
      </c>
      <c r="V50" s="45">
        <v>0</v>
      </c>
      <c r="W50" s="151"/>
      <c r="X50" s="152"/>
      <c r="Y50" s="153"/>
      <c r="Z50" s="129">
        <v>0</v>
      </c>
      <c r="AA50" s="96">
        <v>6</v>
      </c>
      <c r="AB50" s="97">
        <v>0</v>
      </c>
      <c r="AC50" s="98">
        <v>0</v>
      </c>
    </row>
    <row r="51" spans="1:29" ht="14.25" customHeight="1" x14ac:dyDescent="0.2">
      <c r="A51" s="113" t="s">
        <v>57</v>
      </c>
      <c r="B51" s="4">
        <v>242</v>
      </c>
      <c r="C51" s="10">
        <v>3</v>
      </c>
      <c r="D51" s="33">
        <v>4</v>
      </c>
      <c r="E51" s="34">
        <v>1</v>
      </c>
      <c r="F51" s="35">
        <v>0</v>
      </c>
      <c r="G51" s="62">
        <v>3.8760330578512399</v>
      </c>
      <c r="H51" s="36">
        <v>0</v>
      </c>
      <c r="I51" s="19">
        <v>100</v>
      </c>
      <c r="J51" s="37">
        <v>1</v>
      </c>
      <c r="K51" s="106">
        <v>2.4793388429752068</v>
      </c>
      <c r="L51" s="38">
        <v>0</v>
      </c>
      <c r="M51" s="6">
        <v>202.48</v>
      </c>
      <c r="N51" s="72" t="s">
        <v>264</v>
      </c>
      <c r="O51" s="39">
        <v>4</v>
      </c>
      <c r="P51" s="40">
        <v>10</v>
      </c>
      <c r="Q51" s="41">
        <v>1</v>
      </c>
      <c r="R51" s="42">
        <v>1</v>
      </c>
      <c r="S51" s="43">
        <v>1</v>
      </c>
      <c r="T51" s="44">
        <v>1</v>
      </c>
      <c r="U51" s="66">
        <v>0</v>
      </c>
      <c r="V51" s="45">
        <v>0</v>
      </c>
      <c r="W51" s="151"/>
      <c r="X51" s="152"/>
      <c r="Y51" s="153"/>
      <c r="Z51" s="129">
        <v>0</v>
      </c>
      <c r="AA51" s="96">
        <v>4</v>
      </c>
      <c r="AB51" s="97">
        <v>0</v>
      </c>
      <c r="AC51" s="98">
        <v>0</v>
      </c>
    </row>
    <row r="52" spans="1:29" ht="14.25" customHeight="1" x14ac:dyDescent="0.2">
      <c r="A52" s="113" t="s">
        <v>58</v>
      </c>
      <c r="B52" s="4">
        <v>106</v>
      </c>
      <c r="C52" s="10">
        <v>2</v>
      </c>
      <c r="D52" s="33">
        <v>4</v>
      </c>
      <c r="E52" s="34">
        <v>0</v>
      </c>
      <c r="F52" s="35">
        <v>0</v>
      </c>
      <c r="G52" s="62">
        <v>0</v>
      </c>
      <c r="H52" s="36">
        <v>0</v>
      </c>
      <c r="I52" s="19">
        <v>100</v>
      </c>
      <c r="J52" s="37">
        <v>1</v>
      </c>
      <c r="K52" s="106">
        <v>0</v>
      </c>
      <c r="L52" s="38">
        <v>0</v>
      </c>
      <c r="M52" s="6">
        <v>113.21</v>
      </c>
      <c r="N52" s="72" t="s">
        <v>264</v>
      </c>
      <c r="O52" s="39">
        <v>4</v>
      </c>
      <c r="P52" s="40">
        <v>0</v>
      </c>
      <c r="Q52" s="41">
        <v>0</v>
      </c>
      <c r="R52" s="42">
        <v>1</v>
      </c>
      <c r="S52" s="43">
        <v>1</v>
      </c>
      <c r="T52" s="44">
        <v>1</v>
      </c>
      <c r="U52" s="66">
        <v>0</v>
      </c>
      <c r="V52" s="45">
        <v>0</v>
      </c>
      <c r="W52" s="151"/>
      <c r="X52" s="152"/>
      <c r="Y52" s="153"/>
      <c r="Z52" s="129">
        <v>0</v>
      </c>
      <c r="AA52" s="96">
        <v>4</v>
      </c>
      <c r="AB52" s="97">
        <v>0</v>
      </c>
      <c r="AC52" s="98">
        <v>0</v>
      </c>
    </row>
    <row r="53" spans="1:29" ht="14.25" customHeight="1" x14ac:dyDescent="0.2">
      <c r="A53" s="113" t="s">
        <v>59</v>
      </c>
      <c r="B53" s="4">
        <v>54</v>
      </c>
      <c r="C53" s="10">
        <v>1</v>
      </c>
      <c r="D53" s="33">
        <v>4</v>
      </c>
      <c r="E53" s="34">
        <v>0</v>
      </c>
      <c r="F53" s="35">
        <v>0</v>
      </c>
      <c r="G53" s="62">
        <v>0</v>
      </c>
      <c r="H53" s="36">
        <v>0</v>
      </c>
      <c r="I53" s="19">
        <v>100</v>
      </c>
      <c r="J53" s="37">
        <v>1</v>
      </c>
      <c r="K53" s="106">
        <v>0</v>
      </c>
      <c r="L53" s="38">
        <v>0</v>
      </c>
      <c r="M53" s="6">
        <v>0</v>
      </c>
      <c r="N53" s="72" t="s">
        <v>264</v>
      </c>
      <c r="O53" s="39">
        <v>4</v>
      </c>
      <c r="P53" s="40">
        <v>0</v>
      </c>
      <c r="Q53" s="41">
        <v>0</v>
      </c>
      <c r="R53" s="42">
        <v>1</v>
      </c>
      <c r="S53" s="43">
        <v>0</v>
      </c>
      <c r="T53" s="44">
        <v>0</v>
      </c>
      <c r="U53" s="66">
        <v>0</v>
      </c>
      <c r="V53" s="45">
        <v>0</v>
      </c>
      <c r="W53" s="151"/>
      <c r="X53" s="152"/>
      <c r="Y53" s="153"/>
      <c r="Z53" s="129">
        <v>0</v>
      </c>
      <c r="AA53" s="96">
        <v>4</v>
      </c>
      <c r="AB53" s="97">
        <v>0</v>
      </c>
      <c r="AC53" s="98">
        <v>0</v>
      </c>
    </row>
    <row r="54" spans="1:29" ht="14.25" customHeight="1" x14ac:dyDescent="0.2">
      <c r="A54" s="113" t="s">
        <v>104</v>
      </c>
      <c r="B54" s="4">
        <v>1071</v>
      </c>
      <c r="C54" s="10">
        <f t="shared" si="0"/>
        <v>3</v>
      </c>
      <c r="D54" s="33">
        <v>15</v>
      </c>
      <c r="E54" s="34">
        <v>9</v>
      </c>
      <c r="F54" s="35">
        <v>0</v>
      </c>
      <c r="G54" s="62">
        <v>14.319327731092438</v>
      </c>
      <c r="H54" s="36">
        <v>0</v>
      </c>
      <c r="I54" s="19">
        <v>100</v>
      </c>
      <c r="J54" s="37">
        <v>1</v>
      </c>
      <c r="K54" s="106">
        <v>4.6218487394957988</v>
      </c>
      <c r="L54" s="38">
        <v>0</v>
      </c>
      <c r="M54" s="6">
        <v>72.83</v>
      </c>
      <c r="N54" s="72">
        <v>1</v>
      </c>
      <c r="O54" s="39">
        <v>9</v>
      </c>
      <c r="P54" s="40">
        <v>7</v>
      </c>
      <c r="Q54" s="41">
        <v>0</v>
      </c>
      <c r="R54" s="42">
        <v>2</v>
      </c>
      <c r="S54" s="43">
        <v>0</v>
      </c>
      <c r="T54" s="44">
        <v>0</v>
      </c>
      <c r="U54" s="66">
        <v>1</v>
      </c>
      <c r="V54" s="45">
        <v>0</v>
      </c>
      <c r="W54" s="151"/>
      <c r="X54" s="152"/>
      <c r="Y54" s="153"/>
      <c r="Z54" s="129">
        <v>0</v>
      </c>
      <c r="AA54" s="96">
        <v>20</v>
      </c>
      <c r="AB54" s="97">
        <v>2</v>
      </c>
      <c r="AC54" s="98">
        <v>0</v>
      </c>
    </row>
    <row r="55" spans="1:29" ht="14.25" customHeight="1" x14ac:dyDescent="0.2">
      <c r="A55" s="113" t="s">
        <v>60</v>
      </c>
      <c r="B55" s="4">
        <v>108</v>
      </c>
      <c r="C55" s="10">
        <v>0</v>
      </c>
      <c r="D55" s="33">
        <v>4</v>
      </c>
      <c r="E55" s="34">
        <v>0</v>
      </c>
      <c r="F55" s="35">
        <v>0</v>
      </c>
      <c r="G55" s="62">
        <v>0</v>
      </c>
      <c r="H55" s="36">
        <v>0</v>
      </c>
      <c r="I55" s="19">
        <v>0</v>
      </c>
      <c r="J55" s="37">
        <v>0</v>
      </c>
      <c r="K55" s="106">
        <v>0</v>
      </c>
      <c r="L55" s="38">
        <v>0</v>
      </c>
      <c r="M55" s="6">
        <v>0</v>
      </c>
      <c r="N55" s="72" t="s">
        <v>264</v>
      </c>
      <c r="O55" s="39">
        <v>4</v>
      </c>
      <c r="P55" s="40">
        <v>0</v>
      </c>
      <c r="Q55" s="41">
        <v>0</v>
      </c>
      <c r="R55" s="42">
        <v>1</v>
      </c>
      <c r="S55" s="43">
        <v>0</v>
      </c>
      <c r="T55" s="44">
        <v>0</v>
      </c>
      <c r="U55" s="66">
        <v>0</v>
      </c>
      <c r="V55" s="45">
        <v>0</v>
      </c>
      <c r="W55" s="151"/>
      <c r="X55" s="152"/>
      <c r="Y55" s="153"/>
      <c r="Z55" s="129">
        <v>0</v>
      </c>
      <c r="AA55" s="96">
        <v>4</v>
      </c>
      <c r="AB55" s="97">
        <v>0</v>
      </c>
      <c r="AC55" s="98">
        <v>0</v>
      </c>
    </row>
    <row r="56" spans="1:29" ht="14.25" customHeight="1" x14ac:dyDescent="0.2">
      <c r="A56" s="113" t="s">
        <v>61</v>
      </c>
      <c r="B56" s="4">
        <v>672</v>
      </c>
      <c r="C56" s="10">
        <v>1</v>
      </c>
      <c r="D56" s="33">
        <v>5</v>
      </c>
      <c r="E56" s="34">
        <v>0</v>
      </c>
      <c r="F56" s="35">
        <v>0</v>
      </c>
      <c r="G56" s="62">
        <v>0</v>
      </c>
      <c r="H56" s="36">
        <v>0</v>
      </c>
      <c r="I56" s="19">
        <v>100</v>
      </c>
      <c r="J56" s="37">
        <v>1</v>
      </c>
      <c r="K56" s="106">
        <v>0</v>
      </c>
      <c r="L56" s="38">
        <v>0</v>
      </c>
      <c r="M56" s="6">
        <v>0</v>
      </c>
      <c r="N56" s="72" t="s">
        <v>264</v>
      </c>
      <c r="O56" s="39">
        <v>6</v>
      </c>
      <c r="P56" s="40">
        <v>0</v>
      </c>
      <c r="Q56" s="41">
        <v>0</v>
      </c>
      <c r="R56" s="42">
        <v>2</v>
      </c>
      <c r="S56" s="43">
        <v>0</v>
      </c>
      <c r="T56" s="44">
        <v>0</v>
      </c>
      <c r="U56" s="66">
        <v>0</v>
      </c>
      <c r="V56" s="45">
        <v>0</v>
      </c>
      <c r="W56" s="151"/>
      <c r="X56" s="152"/>
      <c r="Y56" s="153"/>
      <c r="Z56" s="129">
        <v>0</v>
      </c>
      <c r="AA56" s="96">
        <v>6</v>
      </c>
      <c r="AB56" s="97">
        <v>0</v>
      </c>
      <c r="AC56" s="98">
        <v>0</v>
      </c>
    </row>
    <row r="57" spans="1:29" ht="14.25" customHeight="1" x14ac:dyDescent="0.2">
      <c r="A57" s="113" t="s">
        <v>62</v>
      </c>
      <c r="B57" s="4">
        <v>501</v>
      </c>
      <c r="C57" s="5">
        <v>2</v>
      </c>
      <c r="D57" s="33">
        <v>5</v>
      </c>
      <c r="E57" s="34">
        <v>16</v>
      </c>
      <c r="F57" s="35">
        <v>1</v>
      </c>
      <c r="G57" s="62">
        <v>3.3153692614770458</v>
      </c>
      <c r="H57" s="36">
        <v>0</v>
      </c>
      <c r="I57" s="19">
        <v>100</v>
      </c>
      <c r="J57" s="37">
        <v>1</v>
      </c>
      <c r="K57" s="106">
        <v>0</v>
      </c>
      <c r="L57" s="38">
        <v>0</v>
      </c>
      <c r="M57" s="6">
        <v>59.88</v>
      </c>
      <c r="N57" s="72" t="s">
        <v>264</v>
      </c>
      <c r="O57" s="39">
        <v>6</v>
      </c>
      <c r="P57" s="40">
        <v>4</v>
      </c>
      <c r="Q57" s="41">
        <v>0</v>
      </c>
      <c r="R57" s="42">
        <v>2</v>
      </c>
      <c r="S57" s="43">
        <v>1</v>
      </c>
      <c r="T57" s="44">
        <v>0</v>
      </c>
      <c r="U57" s="66">
        <v>0</v>
      </c>
      <c r="V57" s="45">
        <v>0</v>
      </c>
      <c r="W57" s="151"/>
      <c r="X57" s="152"/>
      <c r="Y57" s="153"/>
      <c r="Z57" s="129">
        <v>0</v>
      </c>
      <c r="AA57" s="96">
        <v>6</v>
      </c>
      <c r="AB57" s="97">
        <v>0</v>
      </c>
      <c r="AC57" s="98">
        <v>0</v>
      </c>
    </row>
    <row r="58" spans="1:29" ht="14.25" customHeight="1" x14ac:dyDescent="0.2">
      <c r="A58" s="113" t="s">
        <v>63</v>
      </c>
      <c r="B58" s="4">
        <v>704</v>
      </c>
      <c r="C58" s="10">
        <v>1</v>
      </c>
      <c r="D58" s="33">
        <v>5</v>
      </c>
      <c r="E58" s="34">
        <v>4</v>
      </c>
      <c r="F58" s="35">
        <v>0</v>
      </c>
      <c r="G58" s="62">
        <v>1.1903409090909092</v>
      </c>
      <c r="H58" s="36">
        <v>0</v>
      </c>
      <c r="I58" s="19">
        <v>100</v>
      </c>
      <c r="J58" s="37">
        <v>1</v>
      </c>
      <c r="K58" s="106">
        <v>0</v>
      </c>
      <c r="L58" s="38">
        <v>0</v>
      </c>
      <c r="M58" s="6">
        <v>39.770000000000003</v>
      </c>
      <c r="N58" s="72" t="s">
        <v>264</v>
      </c>
      <c r="O58" s="39">
        <v>6</v>
      </c>
      <c r="P58" s="40">
        <v>4</v>
      </c>
      <c r="Q58" s="41">
        <v>0</v>
      </c>
      <c r="R58" s="42">
        <v>2</v>
      </c>
      <c r="S58" s="43">
        <v>0</v>
      </c>
      <c r="T58" s="44">
        <v>0</v>
      </c>
      <c r="U58" s="66">
        <v>0</v>
      </c>
      <c r="V58" s="45">
        <v>0</v>
      </c>
      <c r="W58" s="151"/>
      <c r="X58" s="152"/>
      <c r="Y58" s="153"/>
      <c r="Z58" s="129">
        <v>0</v>
      </c>
      <c r="AA58" s="96">
        <v>6</v>
      </c>
      <c r="AB58" s="97">
        <v>0</v>
      </c>
      <c r="AC58" s="98">
        <v>0</v>
      </c>
    </row>
    <row r="59" spans="1:29" ht="14.25" customHeight="1" x14ac:dyDescent="0.2">
      <c r="A59" s="113" t="s">
        <v>64</v>
      </c>
      <c r="B59" s="4">
        <v>1876</v>
      </c>
      <c r="C59" s="10">
        <f t="shared" si="0"/>
        <v>2</v>
      </c>
      <c r="D59" s="33">
        <v>15</v>
      </c>
      <c r="E59" s="34">
        <v>8</v>
      </c>
      <c r="F59" s="35">
        <v>0</v>
      </c>
      <c r="G59" s="62">
        <v>19.369402985074625</v>
      </c>
      <c r="H59" s="36">
        <v>0</v>
      </c>
      <c r="I59" s="19">
        <v>100</v>
      </c>
      <c r="J59" s="37">
        <v>1</v>
      </c>
      <c r="K59" s="106">
        <v>8.2356076759061825</v>
      </c>
      <c r="L59" s="38">
        <v>1</v>
      </c>
      <c r="M59" s="6">
        <v>22.92</v>
      </c>
      <c r="N59" s="72">
        <v>0</v>
      </c>
      <c r="O59" s="39">
        <v>9</v>
      </c>
      <c r="P59" s="40">
        <v>3</v>
      </c>
      <c r="Q59" s="41">
        <v>0</v>
      </c>
      <c r="R59" s="42">
        <v>2</v>
      </c>
      <c r="S59" s="43">
        <v>1</v>
      </c>
      <c r="T59" s="44">
        <v>0</v>
      </c>
      <c r="U59" s="66">
        <v>0</v>
      </c>
      <c r="V59" s="45">
        <v>0</v>
      </c>
      <c r="W59" s="151"/>
      <c r="X59" s="152"/>
      <c r="Y59" s="153"/>
      <c r="Z59" s="129">
        <v>0</v>
      </c>
      <c r="AA59" s="96">
        <v>20</v>
      </c>
      <c r="AB59" s="97">
        <v>2</v>
      </c>
      <c r="AC59" s="98">
        <v>0</v>
      </c>
    </row>
    <row r="60" spans="1:29" ht="14.25" customHeight="1" x14ac:dyDescent="0.2">
      <c r="A60" s="113" t="s">
        <v>65</v>
      </c>
      <c r="B60" s="4">
        <v>180</v>
      </c>
      <c r="C60" s="10">
        <v>3</v>
      </c>
      <c r="D60" s="33">
        <v>4</v>
      </c>
      <c r="E60" s="34">
        <v>2</v>
      </c>
      <c r="F60" s="35">
        <v>0</v>
      </c>
      <c r="G60" s="62">
        <v>0</v>
      </c>
      <c r="H60" s="36">
        <v>0</v>
      </c>
      <c r="I60" s="19">
        <v>100</v>
      </c>
      <c r="J60" s="37">
        <v>1</v>
      </c>
      <c r="K60" s="106">
        <v>0</v>
      </c>
      <c r="L60" s="38">
        <v>0</v>
      </c>
      <c r="M60" s="6">
        <v>138.88999999999999</v>
      </c>
      <c r="N60" s="72" t="s">
        <v>264</v>
      </c>
      <c r="O60" s="39">
        <v>4</v>
      </c>
      <c r="P60" s="40">
        <v>3</v>
      </c>
      <c r="Q60" s="41">
        <v>0</v>
      </c>
      <c r="R60" s="42">
        <v>1</v>
      </c>
      <c r="S60" s="43">
        <v>1</v>
      </c>
      <c r="T60" s="44">
        <v>1</v>
      </c>
      <c r="U60" s="66">
        <v>1</v>
      </c>
      <c r="V60" s="45">
        <v>0</v>
      </c>
      <c r="W60" s="151"/>
      <c r="X60" s="152"/>
      <c r="Y60" s="153"/>
      <c r="Z60" s="129">
        <v>0</v>
      </c>
      <c r="AA60" s="96">
        <v>4</v>
      </c>
      <c r="AB60" s="97">
        <v>0</v>
      </c>
      <c r="AC60" s="98">
        <v>0</v>
      </c>
    </row>
    <row r="61" spans="1:29" ht="14.25" customHeight="1" x14ac:dyDescent="0.2">
      <c r="A61" s="113" t="s">
        <v>66</v>
      </c>
      <c r="B61" s="4">
        <v>233</v>
      </c>
      <c r="C61" s="10">
        <v>2</v>
      </c>
      <c r="D61" s="33">
        <v>4</v>
      </c>
      <c r="E61" s="34">
        <v>1</v>
      </c>
      <c r="F61" s="35">
        <v>0</v>
      </c>
      <c r="G61" s="62">
        <v>0</v>
      </c>
      <c r="H61" s="36">
        <v>0</v>
      </c>
      <c r="I61" s="19">
        <v>100</v>
      </c>
      <c r="J61" s="37">
        <v>1</v>
      </c>
      <c r="K61" s="106">
        <v>0</v>
      </c>
      <c r="L61" s="38">
        <v>0</v>
      </c>
      <c r="M61" s="6">
        <v>120.17</v>
      </c>
      <c r="N61" s="72" t="s">
        <v>264</v>
      </c>
      <c r="O61" s="39">
        <v>4</v>
      </c>
      <c r="P61" s="40">
        <v>1</v>
      </c>
      <c r="Q61" s="41">
        <v>0</v>
      </c>
      <c r="R61" s="42">
        <v>1</v>
      </c>
      <c r="S61" s="43">
        <v>1</v>
      </c>
      <c r="T61" s="44">
        <v>1</v>
      </c>
      <c r="U61" s="66">
        <v>0</v>
      </c>
      <c r="V61" s="45">
        <v>0</v>
      </c>
      <c r="W61" s="151"/>
      <c r="X61" s="152"/>
      <c r="Y61" s="153"/>
      <c r="Z61" s="129">
        <v>0</v>
      </c>
      <c r="AA61" s="96">
        <v>4</v>
      </c>
      <c r="AB61" s="97">
        <v>0</v>
      </c>
      <c r="AC61" s="98">
        <v>0</v>
      </c>
    </row>
    <row r="62" spans="1:29" ht="14.25" customHeight="1" x14ac:dyDescent="0.2">
      <c r="A62" s="113" t="s">
        <v>67</v>
      </c>
      <c r="B62" s="4">
        <v>595</v>
      </c>
      <c r="C62" s="10">
        <v>1</v>
      </c>
      <c r="D62" s="33">
        <v>5</v>
      </c>
      <c r="E62" s="34">
        <v>3</v>
      </c>
      <c r="F62" s="35">
        <v>0</v>
      </c>
      <c r="G62" s="62">
        <v>2.4806722689075631</v>
      </c>
      <c r="H62" s="36">
        <v>0</v>
      </c>
      <c r="I62" s="19">
        <v>100</v>
      </c>
      <c r="J62" s="37">
        <v>1</v>
      </c>
      <c r="K62" s="106">
        <v>1.0084033613445378</v>
      </c>
      <c r="L62" s="38">
        <v>0</v>
      </c>
      <c r="M62" s="6">
        <v>16.809999999999999</v>
      </c>
      <c r="N62" s="72" t="s">
        <v>264</v>
      </c>
      <c r="O62" s="39">
        <v>6</v>
      </c>
      <c r="P62" s="40">
        <v>1</v>
      </c>
      <c r="Q62" s="41">
        <v>0</v>
      </c>
      <c r="R62" s="42">
        <v>2</v>
      </c>
      <c r="S62" s="43">
        <v>0</v>
      </c>
      <c r="T62" s="44">
        <v>0</v>
      </c>
      <c r="U62" s="66">
        <v>0</v>
      </c>
      <c r="V62" s="45">
        <v>0</v>
      </c>
      <c r="W62" s="151"/>
      <c r="X62" s="152"/>
      <c r="Y62" s="153"/>
      <c r="Z62" s="129">
        <v>0</v>
      </c>
      <c r="AA62" s="96">
        <v>6</v>
      </c>
      <c r="AB62" s="97">
        <v>0</v>
      </c>
      <c r="AC62" s="98">
        <v>0</v>
      </c>
    </row>
    <row r="63" spans="1:29" ht="14.25" customHeight="1" x14ac:dyDescent="0.2">
      <c r="A63" s="113" t="s">
        <v>68</v>
      </c>
      <c r="B63" s="4">
        <v>600</v>
      </c>
      <c r="C63" s="10">
        <v>4</v>
      </c>
      <c r="D63" s="33">
        <v>5</v>
      </c>
      <c r="E63" s="34">
        <v>1</v>
      </c>
      <c r="F63" s="35">
        <v>0</v>
      </c>
      <c r="G63" s="62">
        <v>38.295000000000002</v>
      </c>
      <c r="H63" s="36">
        <v>1</v>
      </c>
      <c r="I63" s="19">
        <v>100</v>
      </c>
      <c r="J63" s="37">
        <v>1</v>
      </c>
      <c r="K63" s="106">
        <v>18.166666666666668</v>
      </c>
      <c r="L63" s="38">
        <v>1</v>
      </c>
      <c r="M63" s="6">
        <v>66.67</v>
      </c>
      <c r="N63" s="72" t="s">
        <v>264</v>
      </c>
      <c r="O63" s="39">
        <v>6</v>
      </c>
      <c r="P63" s="40">
        <v>4</v>
      </c>
      <c r="Q63" s="41">
        <v>0</v>
      </c>
      <c r="R63" s="42">
        <v>2</v>
      </c>
      <c r="S63" s="43">
        <v>0</v>
      </c>
      <c r="T63" s="44">
        <v>0</v>
      </c>
      <c r="U63" s="66">
        <v>1</v>
      </c>
      <c r="V63" s="45">
        <v>0</v>
      </c>
      <c r="W63" s="151"/>
      <c r="X63" s="152"/>
      <c r="Y63" s="153"/>
      <c r="Z63" s="129">
        <v>0</v>
      </c>
      <c r="AA63" s="96">
        <v>6</v>
      </c>
      <c r="AB63" s="97">
        <v>0</v>
      </c>
      <c r="AC63" s="98">
        <v>0</v>
      </c>
    </row>
    <row r="64" spans="1:29" ht="14.25" customHeight="1" x14ac:dyDescent="0.2">
      <c r="A64" s="113" t="s">
        <v>69</v>
      </c>
      <c r="B64" s="4">
        <v>1381</v>
      </c>
      <c r="C64" s="10">
        <f t="shared" si="0"/>
        <v>2</v>
      </c>
      <c r="D64" s="33">
        <v>15</v>
      </c>
      <c r="E64" s="34">
        <v>2</v>
      </c>
      <c r="F64" s="35">
        <v>0</v>
      </c>
      <c r="G64" s="62">
        <v>7.24112961622013</v>
      </c>
      <c r="H64" s="36">
        <v>0</v>
      </c>
      <c r="I64" s="19">
        <v>100</v>
      </c>
      <c r="J64" s="37">
        <v>1</v>
      </c>
      <c r="K64" s="106">
        <v>0</v>
      </c>
      <c r="L64" s="38">
        <v>0</v>
      </c>
      <c r="M64" s="6">
        <v>17.38</v>
      </c>
      <c r="N64" s="72">
        <v>0</v>
      </c>
      <c r="O64" s="39">
        <v>9</v>
      </c>
      <c r="P64" s="40">
        <v>1</v>
      </c>
      <c r="Q64" s="41">
        <v>0</v>
      </c>
      <c r="R64" s="42">
        <v>2</v>
      </c>
      <c r="S64" s="43">
        <v>1</v>
      </c>
      <c r="T64" s="44">
        <v>0</v>
      </c>
      <c r="U64" s="66">
        <v>1</v>
      </c>
      <c r="V64" s="45">
        <v>0</v>
      </c>
      <c r="W64" s="151"/>
      <c r="X64" s="152"/>
      <c r="Y64" s="153"/>
      <c r="Z64" s="129">
        <v>0</v>
      </c>
      <c r="AA64" s="96">
        <v>20</v>
      </c>
      <c r="AB64" s="97">
        <v>0</v>
      </c>
      <c r="AC64" s="98">
        <v>0</v>
      </c>
    </row>
    <row r="65" spans="1:29" ht="14.25" customHeight="1" x14ac:dyDescent="0.2">
      <c r="A65" s="113" t="s">
        <v>70</v>
      </c>
      <c r="B65" s="4">
        <v>174</v>
      </c>
      <c r="C65" s="10">
        <v>3</v>
      </c>
      <c r="D65" s="33">
        <v>4</v>
      </c>
      <c r="E65" s="34">
        <v>1</v>
      </c>
      <c r="F65" s="35">
        <v>0</v>
      </c>
      <c r="G65" s="62">
        <v>0</v>
      </c>
      <c r="H65" s="36">
        <v>0</v>
      </c>
      <c r="I65" s="19">
        <v>100</v>
      </c>
      <c r="J65" s="37">
        <v>1</v>
      </c>
      <c r="K65" s="106">
        <v>0</v>
      </c>
      <c r="L65" s="38">
        <v>0</v>
      </c>
      <c r="M65" s="6">
        <v>229.89</v>
      </c>
      <c r="N65" s="72" t="s">
        <v>264</v>
      </c>
      <c r="O65" s="39">
        <v>4</v>
      </c>
      <c r="P65" s="40">
        <v>5</v>
      </c>
      <c r="Q65" s="41">
        <v>1</v>
      </c>
      <c r="R65" s="42">
        <v>1</v>
      </c>
      <c r="S65" s="43">
        <v>1</v>
      </c>
      <c r="T65" s="44">
        <v>1</v>
      </c>
      <c r="U65" s="66">
        <v>0</v>
      </c>
      <c r="V65" s="45">
        <v>0</v>
      </c>
      <c r="W65" s="151"/>
      <c r="X65" s="152"/>
      <c r="Y65" s="153"/>
      <c r="Z65" s="129">
        <v>0</v>
      </c>
      <c r="AA65" s="96">
        <v>4</v>
      </c>
      <c r="AB65" s="97">
        <v>0</v>
      </c>
      <c r="AC65" s="98">
        <v>0</v>
      </c>
    </row>
    <row r="66" spans="1:29" ht="14.25" customHeight="1" x14ac:dyDescent="0.2">
      <c r="A66" s="113" t="s">
        <v>219</v>
      </c>
      <c r="B66" s="4">
        <v>63</v>
      </c>
      <c r="C66" s="10">
        <v>2</v>
      </c>
      <c r="D66" s="33">
        <v>4</v>
      </c>
      <c r="E66" s="34">
        <v>1</v>
      </c>
      <c r="F66" s="35">
        <v>0</v>
      </c>
      <c r="G66" s="62">
        <v>9.6031746031746028</v>
      </c>
      <c r="H66" s="36">
        <v>0</v>
      </c>
      <c r="I66" s="19">
        <v>100</v>
      </c>
      <c r="J66" s="37">
        <v>1</v>
      </c>
      <c r="K66" s="106">
        <v>0</v>
      </c>
      <c r="L66" s="38">
        <v>0</v>
      </c>
      <c r="M66" s="6">
        <v>317.45999999999998</v>
      </c>
      <c r="N66" s="72" t="s">
        <v>264</v>
      </c>
      <c r="O66" s="39">
        <v>4</v>
      </c>
      <c r="P66" s="40">
        <v>7</v>
      </c>
      <c r="Q66" s="41">
        <v>1</v>
      </c>
      <c r="R66" s="42">
        <v>1</v>
      </c>
      <c r="S66" s="43">
        <v>0</v>
      </c>
      <c r="T66" s="44">
        <v>0</v>
      </c>
      <c r="U66" s="66">
        <v>0</v>
      </c>
      <c r="V66" s="45">
        <v>0</v>
      </c>
      <c r="W66" s="151"/>
      <c r="X66" s="152"/>
      <c r="Y66" s="153"/>
      <c r="Z66" s="129">
        <v>0</v>
      </c>
      <c r="AA66" s="96">
        <v>4</v>
      </c>
      <c r="AB66" s="97">
        <v>0</v>
      </c>
      <c r="AC66" s="98">
        <v>0</v>
      </c>
    </row>
    <row r="67" spans="1:29" ht="14.25" customHeight="1" x14ac:dyDescent="0.2">
      <c r="A67" s="113" t="s">
        <v>105</v>
      </c>
      <c r="B67" s="4">
        <v>907</v>
      </c>
      <c r="C67" s="10">
        <v>4</v>
      </c>
      <c r="D67" s="33">
        <v>5</v>
      </c>
      <c r="E67" s="34">
        <v>3</v>
      </c>
      <c r="F67" s="35">
        <v>0</v>
      </c>
      <c r="G67" s="62">
        <v>0</v>
      </c>
      <c r="H67" s="36">
        <v>0</v>
      </c>
      <c r="I67" s="19">
        <v>100</v>
      </c>
      <c r="J67" s="37">
        <v>1</v>
      </c>
      <c r="K67" s="106">
        <v>0</v>
      </c>
      <c r="L67" s="38">
        <v>0</v>
      </c>
      <c r="M67" s="6">
        <v>28.67</v>
      </c>
      <c r="N67" s="72" t="s">
        <v>264</v>
      </c>
      <c r="O67" s="39">
        <v>6</v>
      </c>
      <c r="P67" s="40">
        <v>10</v>
      </c>
      <c r="Q67" s="41">
        <v>1</v>
      </c>
      <c r="R67" s="42">
        <v>2</v>
      </c>
      <c r="S67" s="43">
        <v>1</v>
      </c>
      <c r="T67" s="44">
        <v>0</v>
      </c>
      <c r="U67" s="66">
        <v>1</v>
      </c>
      <c r="V67" s="45">
        <v>1</v>
      </c>
      <c r="W67" s="151"/>
      <c r="X67" s="152"/>
      <c r="Y67" s="153"/>
      <c r="Z67" s="129">
        <v>0</v>
      </c>
      <c r="AA67" s="96">
        <v>6</v>
      </c>
      <c r="AB67" s="97">
        <v>0</v>
      </c>
      <c r="AC67" s="98">
        <v>0</v>
      </c>
    </row>
    <row r="68" spans="1:29" ht="14.25" customHeight="1" x14ac:dyDescent="0.2">
      <c r="A68" s="113" t="s">
        <v>71</v>
      </c>
      <c r="B68" s="4">
        <v>614</v>
      </c>
      <c r="C68" s="5">
        <v>2</v>
      </c>
      <c r="D68" s="33">
        <v>5</v>
      </c>
      <c r="E68" s="34">
        <v>1</v>
      </c>
      <c r="F68" s="35">
        <v>0</v>
      </c>
      <c r="G68" s="62">
        <v>0.64495114006514653</v>
      </c>
      <c r="H68" s="36">
        <v>0</v>
      </c>
      <c r="I68" s="19">
        <v>76.400000000000006</v>
      </c>
      <c r="J68" s="37">
        <v>1</v>
      </c>
      <c r="K68" s="106">
        <v>0</v>
      </c>
      <c r="L68" s="38">
        <v>0</v>
      </c>
      <c r="M68" s="6">
        <v>73.290000000000006</v>
      </c>
      <c r="N68" s="72" t="s">
        <v>264</v>
      </c>
      <c r="O68" s="39">
        <v>6</v>
      </c>
      <c r="P68" s="40">
        <v>8</v>
      </c>
      <c r="Q68" s="41">
        <v>1</v>
      </c>
      <c r="R68" s="42">
        <v>2</v>
      </c>
      <c r="S68" s="43">
        <v>1</v>
      </c>
      <c r="T68" s="44">
        <v>0</v>
      </c>
      <c r="U68" s="66">
        <v>0</v>
      </c>
      <c r="V68" s="45">
        <v>0</v>
      </c>
      <c r="W68" s="151"/>
      <c r="X68" s="152"/>
      <c r="Y68" s="153"/>
      <c r="Z68" s="129">
        <v>0</v>
      </c>
      <c r="AA68" s="96">
        <v>6</v>
      </c>
      <c r="AB68" s="97">
        <v>0</v>
      </c>
      <c r="AC68" s="98">
        <v>0</v>
      </c>
    </row>
    <row r="69" spans="1:29" ht="14.25" customHeight="1" thickBot="1" x14ac:dyDescent="0.25">
      <c r="A69" s="113" t="s">
        <v>72</v>
      </c>
      <c r="B69" s="4">
        <v>411</v>
      </c>
      <c r="C69" s="5">
        <v>1</v>
      </c>
      <c r="D69" s="33">
        <v>4</v>
      </c>
      <c r="E69" s="34">
        <v>1</v>
      </c>
      <c r="F69" s="35">
        <v>0</v>
      </c>
      <c r="G69" s="62">
        <v>0</v>
      </c>
      <c r="H69" s="36">
        <v>0</v>
      </c>
      <c r="I69" s="19">
        <v>100</v>
      </c>
      <c r="J69" s="37">
        <v>1</v>
      </c>
      <c r="K69" s="108">
        <v>0</v>
      </c>
      <c r="L69" s="38">
        <v>0</v>
      </c>
      <c r="M69" s="6">
        <v>85.16</v>
      </c>
      <c r="N69" s="72" t="s">
        <v>264</v>
      </c>
      <c r="O69" s="39">
        <v>4</v>
      </c>
      <c r="P69" s="40">
        <v>1</v>
      </c>
      <c r="Q69" s="41">
        <v>0</v>
      </c>
      <c r="R69" s="42">
        <v>1</v>
      </c>
      <c r="S69" s="43">
        <v>0</v>
      </c>
      <c r="T69" s="44">
        <v>0</v>
      </c>
      <c r="U69" s="66">
        <v>0</v>
      </c>
      <c r="V69" s="45">
        <v>0</v>
      </c>
      <c r="W69" s="151"/>
      <c r="X69" s="152"/>
      <c r="Y69" s="153"/>
      <c r="Z69" s="129">
        <v>0</v>
      </c>
      <c r="AA69" s="96">
        <v>4</v>
      </c>
      <c r="AB69" s="97">
        <v>0</v>
      </c>
      <c r="AC69" s="98">
        <v>0</v>
      </c>
    </row>
    <row r="70" spans="1:29" ht="23.25" customHeight="1" thickBot="1" x14ac:dyDescent="0.25">
      <c r="A70" s="2" t="s">
        <v>220</v>
      </c>
      <c r="B70" s="17"/>
      <c r="C70" s="13"/>
      <c r="D70" s="299">
        <f>SUM(F5:F69)</f>
        <v>8</v>
      </c>
      <c r="E70" s="300"/>
      <c r="F70" s="301"/>
      <c r="G70" s="219">
        <f>SUM(H5:H69)</f>
        <v>6</v>
      </c>
      <c r="H70" s="220"/>
      <c r="I70" s="193">
        <f>SUM(J5:J69)</f>
        <v>57</v>
      </c>
      <c r="J70" s="194"/>
      <c r="K70" s="374">
        <f>SUM(L5:L69)</f>
        <v>12</v>
      </c>
      <c r="L70" s="375"/>
      <c r="M70" s="197">
        <f>SUM(N5:N69)</f>
        <v>6</v>
      </c>
      <c r="N70" s="198"/>
      <c r="O70" s="181">
        <f>SUM(Q5:Q69)</f>
        <v>23</v>
      </c>
      <c r="P70" s="182"/>
      <c r="Q70" s="183"/>
      <c r="R70" s="174">
        <f>SUM(T5:T69)</f>
        <v>21</v>
      </c>
      <c r="S70" s="175"/>
      <c r="T70" s="176"/>
      <c r="U70" s="115">
        <f>SUM(U5:U69)</f>
        <v>21</v>
      </c>
      <c r="V70" s="116">
        <f>SUM(V5:V69)</f>
        <v>14</v>
      </c>
      <c r="W70" s="171">
        <f>SUM(Y5:Y69)</f>
        <v>0</v>
      </c>
      <c r="X70" s="172"/>
      <c r="Y70" s="173"/>
      <c r="Z70" s="131">
        <f>SUM(Z5:Z69)</f>
        <v>0</v>
      </c>
      <c r="AA70" s="368">
        <f>SUM(AC5:AC69)</f>
        <v>4</v>
      </c>
      <c r="AB70" s="369"/>
      <c r="AC70" s="370"/>
    </row>
    <row r="71" spans="1:29" ht="23.25" customHeight="1" thickBot="1" x14ac:dyDescent="0.25">
      <c r="A71" s="2" t="s">
        <v>236</v>
      </c>
      <c r="B71" s="17"/>
      <c r="C71" s="13"/>
      <c r="D71" s="240">
        <f>D70/65</f>
        <v>0.12307692307692308</v>
      </c>
      <c r="E71" s="241"/>
      <c r="F71" s="242"/>
      <c r="G71" s="243">
        <f>G70/65</f>
        <v>9.2307692307692313E-2</v>
      </c>
      <c r="H71" s="244"/>
      <c r="I71" s="305">
        <f>I70/65</f>
        <v>0.87692307692307692</v>
      </c>
      <c r="J71" s="306"/>
      <c r="K71" s="391">
        <f>K70/65</f>
        <v>0.18461538461538463</v>
      </c>
      <c r="L71" s="392"/>
      <c r="M71" s="309">
        <f>M70/65</f>
        <v>9.2307692307692313E-2</v>
      </c>
      <c r="N71" s="310"/>
      <c r="O71" s="311">
        <f>O70/65</f>
        <v>0.35384615384615387</v>
      </c>
      <c r="P71" s="312"/>
      <c r="Q71" s="313"/>
      <c r="R71" s="314">
        <f>R70/65</f>
        <v>0.32307692307692309</v>
      </c>
      <c r="S71" s="315"/>
      <c r="T71" s="316"/>
      <c r="U71" s="103">
        <f>U70/65</f>
        <v>0.32307692307692309</v>
      </c>
      <c r="V71" s="104">
        <f>V70/65</f>
        <v>0.2153846153846154</v>
      </c>
      <c r="W71" s="302">
        <f>W70/65</f>
        <v>0</v>
      </c>
      <c r="X71" s="303"/>
      <c r="Y71" s="304"/>
      <c r="Z71" s="132">
        <f>Z70/65</f>
        <v>0</v>
      </c>
      <c r="AA71" s="371">
        <f>AA70/65</f>
        <v>6.1538461538461542E-2</v>
      </c>
      <c r="AB71" s="372"/>
      <c r="AC71" s="373"/>
    </row>
    <row r="72" spans="1:29" s="1" customFormat="1" x14ac:dyDescent="0.2">
      <c r="A72" s="12"/>
      <c r="B72" s="11"/>
      <c r="C72" s="11"/>
      <c r="D72" s="69"/>
      <c r="E72" s="69"/>
      <c r="F72" s="70"/>
      <c r="G72" s="69"/>
      <c r="H72" s="69"/>
      <c r="I72" s="70"/>
      <c r="J72" s="110"/>
      <c r="K72" s="69"/>
      <c r="L72" s="70"/>
      <c r="M72" s="69"/>
      <c r="N72" s="70"/>
      <c r="O72" s="69"/>
      <c r="P72" s="69"/>
      <c r="Q72" s="70"/>
      <c r="R72" s="69"/>
      <c r="S72" s="110"/>
      <c r="T72" s="70"/>
      <c r="U72" s="70"/>
      <c r="V72" s="70"/>
    </row>
    <row r="73" spans="1:29" ht="18.75" customHeight="1" x14ac:dyDescent="0.2">
      <c r="A73" s="3"/>
      <c r="D73" s="68"/>
      <c r="E73" s="68"/>
      <c r="F73" s="60"/>
      <c r="G73" s="68"/>
      <c r="H73" s="68"/>
      <c r="I73" s="59"/>
      <c r="J73" s="68"/>
      <c r="K73" s="68"/>
      <c r="L73" s="111"/>
      <c r="M73" s="68"/>
      <c r="N73" s="59"/>
      <c r="O73" s="59"/>
      <c r="P73" s="111"/>
      <c r="Q73" s="59"/>
      <c r="R73" s="59"/>
      <c r="S73" s="59"/>
      <c r="T73" s="109"/>
      <c r="U73" s="59"/>
      <c r="V73" s="109"/>
    </row>
  </sheetData>
  <mergeCells count="34">
    <mergeCell ref="M2:N3"/>
    <mergeCell ref="G3:H3"/>
    <mergeCell ref="I3:J3"/>
    <mergeCell ref="K3:L3"/>
    <mergeCell ref="A2:A4"/>
    <mergeCell ref="B2:B4"/>
    <mergeCell ref="C2:C4"/>
    <mergeCell ref="D2:F3"/>
    <mergeCell ref="G2:L2"/>
    <mergeCell ref="D70:F70"/>
    <mergeCell ref="G70:H70"/>
    <mergeCell ref="I70:J70"/>
    <mergeCell ref="K70:L70"/>
    <mergeCell ref="M70:N70"/>
    <mergeCell ref="D71:F71"/>
    <mergeCell ref="G71:H71"/>
    <mergeCell ref="I71:J71"/>
    <mergeCell ref="K71:L71"/>
    <mergeCell ref="M71:N71"/>
    <mergeCell ref="Z2:Z4"/>
    <mergeCell ref="AA2:AC3"/>
    <mergeCell ref="AA70:AC70"/>
    <mergeCell ref="AA71:AC71"/>
    <mergeCell ref="O71:Q71"/>
    <mergeCell ref="R71:T71"/>
    <mergeCell ref="W71:Y71"/>
    <mergeCell ref="O70:Q70"/>
    <mergeCell ref="W70:Y70"/>
    <mergeCell ref="R70:T70"/>
    <mergeCell ref="O2:Q3"/>
    <mergeCell ref="R2:T3"/>
    <mergeCell ref="U2:U4"/>
    <mergeCell ref="V2:V4"/>
    <mergeCell ref="W2:Y3"/>
  </mergeCells>
  <pageMargins left="0.7" right="0.7" top="0.78740157499999996" bottom="0.78740157499999996" header="0.3" footer="0.3"/>
  <pageSetup paperSize="9" scale="51" fitToHeight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130"/>
  <sheetViews>
    <sheetView showGridLines="0" topLeftCell="A10" workbookViewId="0">
      <selection activeCell="Q108" sqref="Q108"/>
    </sheetView>
  </sheetViews>
  <sheetFormatPr defaultRowHeight="12.75" x14ac:dyDescent="0.2"/>
  <cols>
    <col min="1" max="1" width="8.85546875" customWidth="1"/>
  </cols>
  <sheetData>
    <row r="1" spans="1:13" ht="13.9" customHeight="1" x14ac:dyDescent="0.2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</row>
    <row r="2" spans="1:13" ht="0.6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ht="13.9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4" spans="1:13" ht="13.9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</row>
    <row r="5" spans="1:13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</row>
    <row r="6" spans="1:13" x14ac:dyDescent="0.2">
      <c r="A6" s="102"/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</row>
    <row r="7" spans="1:13" x14ac:dyDescent="0.2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</row>
    <row r="8" spans="1:13" x14ac:dyDescent="0.2">
      <c r="A8" s="102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</row>
    <row r="9" spans="1:13" x14ac:dyDescent="0.2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</row>
    <row r="10" spans="1:13" x14ac:dyDescent="0.2">
      <c r="A10" s="102"/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</row>
    <row r="11" spans="1:13" x14ac:dyDescent="0.2">
      <c r="A11" s="102"/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</row>
    <row r="12" spans="1:13" x14ac:dyDescent="0.2">
      <c r="A12" s="102"/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</row>
    <row r="13" spans="1:13" x14ac:dyDescent="0.2">
      <c r="A13" s="102"/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</row>
    <row r="14" spans="1:13" x14ac:dyDescent="0.2">
      <c r="A14" s="102"/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</row>
    <row r="15" spans="1:13" x14ac:dyDescent="0.2">
      <c r="A15" s="102"/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</row>
    <row r="16" spans="1:13" x14ac:dyDescent="0.2">
      <c r="A16" s="102"/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</row>
    <row r="17" spans="1:13" ht="13.9" customHeight="1" x14ac:dyDescent="0.2">
      <c r="A17" s="102"/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</row>
    <row r="18" spans="1:13" x14ac:dyDescent="0.2">
      <c r="A18" s="102"/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</row>
    <row r="19" spans="1:13" x14ac:dyDescent="0.2">
      <c r="A19" s="102"/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</row>
    <row r="20" spans="1:13" x14ac:dyDescent="0.2">
      <c r="A20" s="102"/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</row>
    <row r="21" spans="1:13" ht="13.9" customHeight="1" x14ac:dyDescent="0.2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</row>
    <row r="22" spans="1:13" ht="13.9" customHeight="1" x14ac:dyDescent="0.2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</row>
    <row r="23" spans="1:13" ht="13.9" customHeight="1" x14ac:dyDescent="0.2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</row>
    <row r="24" spans="1:13" ht="13.9" customHeight="1" x14ac:dyDescent="0.2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</row>
    <row r="25" spans="1:13" ht="13.9" customHeight="1" x14ac:dyDescent="0.2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</row>
    <row r="26" spans="1:13" ht="14.45" customHeight="1" x14ac:dyDescent="0.2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</row>
    <row r="27" spans="1:13" ht="13.9" customHeight="1" x14ac:dyDescent="0.2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</row>
    <row r="28" spans="1:13" x14ac:dyDescent="0.2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</row>
    <row r="29" spans="1:13" x14ac:dyDescent="0.2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</row>
    <row r="30" spans="1:13" ht="13.9" customHeight="1" x14ac:dyDescent="0.2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</row>
    <row r="31" spans="1:13" x14ac:dyDescent="0.2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</row>
    <row r="32" spans="1:13" ht="13.9" customHeight="1" x14ac:dyDescent="0.2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</row>
    <row r="33" spans="1:13" x14ac:dyDescent="0.2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</row>
    <row r="34" spans="1:13" x14ac:dyDescent="0.2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</row>
    <row r="35" spans="1:13" ht="13.9" customHeight="1" x14ac:dyDescent="0.2">
      <c r="A35" s="102"/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</row>
    <row r="36" spans="1:13" ht="13.9" customHeight="1" x14ac:dyDescent="0.2">
      <c r="A36" s="102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</row>
    <row r="37" spans="1:13" ht="13.9" customHeight="1" x14ac:dyDescent="0.2">
      <c r="A37" s="102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</row>
    <row r="38" spans="1:13" x14ac:dyDescent="0.2">
      <c r="A38" s="102"/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</row>
    <row r="39" spans="1:13" x14ac:dyDescent="0.2">
      <c r="A39" s="102"/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</row>
    <row r="40" spans="1:13" ht="13.15" customHeight="1" x14ac:dyDescent="0.2">
      <c r="A40" s="102"/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</row>
    <row r="41" spans="1:13" x14ac:dyDescent="0.2">
      <c r="A41" s="102"/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</row>
    <row r="42" spans="1:13" x14ac:dyDescent="0.2">
      <c r="A42" s="102"/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</row>
    <row r="43" spans="1:13" x14ac:dyDescent="0.2">
      <c r="A43" s="102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</row>
    <row r="44" spans="1:13" ht="13.9" customHeight="1" x14ac:dyDescent="0.2">
      <c r="A44" s="102"/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</row>
    <row r="45" spans="1:13" x14ac:dyDescent="0.2">
      <c r="A45" s="102"/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</row>
    <row r="46" spans="1:13" ht="13.9" customHeight="1" x14ac:dyDescent="0.2">
      <c r="A46" s="102"/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</row>
    <row r="47" spans="1:13" ht="13.9" customHeight="1" x14ac:dyDescent="0.2">
      <c r="A47" s="102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</row>
    <row r="48" spans="1:13" x14ac:dyDescent="0.2">
      <c r="A48" s="102"/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</row>
    <row r="49" spans="1:13" x14ac:dyDescent="0.2">
      <c r="A49" s="102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</row>
    <row r="50" spans="1:13" ht="13.9" customHeight="1" x14ac:dyDescent="0.2">
      <c r="A50" s="102"/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</row>
    <row r="51" spans="1:13" ht="13.9" customHeight="1" x14ac:dyDescent="0.2">
      <c r="A51" s="102"/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</row>
    <row r="52" spans="1:13" x14ac:dyDescent="0.2">
      <c r="A52" s="102"/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</row>
    <row r="53" spans="1:13" x14ac:dyDescent="0.2">
      <c r="A53" s="102"/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</row>
    <row r="54" spans="1:13" x14ac:dyDescent="0.2">
      <c r="A54" s="102"/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</row>
    <row r="55" spans="1:13" ht="13.9" customHeight="1" x14ac:dyDescent="0.2">
      <c r="A55" s="102"/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</row>
    <row r="56" spans="1:13" x14ac:dyDescent="0.2">
      <c r="A56" s="102"/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</row>
    <row r="57" spans="1:13" x14ac:dyDescent="0.2">
      <c r="A57" s="102"/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</row>
    <row r="58" spans="1:13" x14ac:dyDescent="0.2">
      <c r="A58" s="102"/>
      <c r="B58" s="102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</row>
    <row r="59" spans="1:13" x14ac:dyDescent="0.2">
      <c r="A59" s="102"/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</row>
    <row r="60" spans="1:13" x14ac:dyDescent="0.2">
      <c r="A60" s="102"/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</row>
    <row r="61" spans="1:13" x14ac:dyDescent="0.2">
      <c r="A61" s="102"/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</row>
    <row r="62" spans="1:13" x14ac:dyDescent="0.2">
      <c r="A62" s="102"/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</row>
    <row r="63" spans="1:13" x14ac:dyDescent="0.2">
      <c r="A63" s="102"/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</row>
    <row r="64" spans="1:13" x14ac:dyDescent="0.2">
      <c r="A64" s="102"/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</row>
    <row r="65" spans="1:13" x14ac:dyDescent="0.2">
      <c r="A65" s="102"/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</row>
    <row r="66" spans="1:13" x14ac:dyDescent="0.2">
      <c r="A66" s="102"/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</row>
    <row r="67" spans="1:13" ht="13.9" customHeight="1" x14ac:dyDescent="0.2">
      <c r="A67" s="102"/>
      <c r="B67" s="10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</row>
    <row r="68" spans="1:13" ht="13.9" customHeight="1" x14ac:dyDescent="0.2">
      <c r="A68" s="102"/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</row>
    <row r="69" spans="1:13" x14ac:dyDescent="0.2">
      <c r="A69" s="102"/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</row>
    <row r="70" spans="1:13" x14ac:dyDescent="0.2">
      <c r="A70" s="102"/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</row>
    <row r="71" spans="1:13" x14ac:dyDescent="0.2">
      <c r="A71" s="102"/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</row>
    <row r="72" spans="1:13" x14ac:dyDescent="0.2">
      <c r="A72" s="102"/>
      <c r="B72" s="102"/>
      <c r="C72" s="102"/>
      <c r="D72" s="102"/>
      <c r="E72" s="102"/>
      <c r="F72" s="102"/>
      <c r="G72" s="102"/>
      <c r="H72" s="102"/>
      <c r="I72" s="102"/>
      <c r="J72" s="102"/>
      <c r="K72" s="102"/>
      <c r="L72" s="102"/>
      <c r="M72" s="102"/>
    </row>
    <row r="73" spans="1:13" x14ac:dyDescent="0.2">
      <c r="A73" s="102"/>
      <c r="B73" s="102"/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</row>
    <row r="74" spans="1:13" x14ac:dyDescent="0.2">
      <c r="A74" s="102"/>
      <c r="B74" s="102"/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</row>
    <row r="75" spans="1:13" x14ac:dyDescent="0.2">
      <c r="A75" s="102"/>
      <c r="B75" s="102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</row>
    <row r="76" spans="1:13" x14ac:dyDescent="0.2">
      <c r="A76" s="102"/>
      <c r="B76" s="102"/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</row>
    <row r="77" spans="1:13" x14ac:dyDescent="0.2">
      <c r="A77" s="102"/>
      <c r="B77" s="102"/>
      <c r="C77" s="102"/>
      <c r="D77" s="102"/>
      <c r="E77" s="102"/>
      <c r="F77" s="102"/>
      <c r="G77" s="102"/>
      <c r="H77" s="102"/>
      <c r="I77" s="102"/>
      <c r="J77" s="102"/>
      <c r="K77" s="102"/>
      <c r="L77" s="102"/>
      <c r="M77" s="102"/>
    </row>
    <row r="78" spans="1:13" x14ac:dyDescent="0.2">
      <c r="A78" s="102"/>
      <c r="B78" s="102"/>
      <c r="C78" s="102"/>
      <c r="D78" s="102"/>
      <c r="E78" s="102"/>
      <c r="F78" s="102"/>
      <c r="G78" s="102"/>
      <c r="H78" s="102"/>
      <c r="I78" s="102"/>
      <c r="J78" s="102"/>
      <c r="K78" s="102"/>
      <c r="L78" s="102"/>
      <c r="M78" s="102"/>
    </row>
    <row r="79" spans="1:13" x14ac:dyDescent="0.2">
      <c r="A79" s="102"/>
      <c r="B79" s="102"/>
      <c r="C79" s="102"/>
      <c r="D79" s="102"/>
      <c r="E79" s="102"/>
      <c r="F79" s="102"/>
      <c r="G79" s="102"/>
      <c r="H79" s="102"/>
      <c r="I79" s="102"/>
      <c r="J79" s="102"/>
      <c r="K79" s="102"/>
      <c r="L79" s="102"/>
      <c r="M79" s="102"/>
    </row>
    <row r="80" spans="1:13" ht="13.9" customHeight="1" x14ac:dyDescent="0.2">
      <c r="A80" s="102"/>
      <c r="B80" s="102"/>
      <c r="C80" s="102"/>
      <c r="D80" s="102"/>
      <c r="E80" s="102"/>
      <c r="F80" s="102"/>
      <c r="G80" s="102"/>
      <c r="H80" s="102"/>
      <c r="I80" s="102"/>
      <c r="J80" s="102"/>
      <c r="K80" s="102"/>
      <c r="L80" s="102"/>
      <c r="M80" s="102"/>
    </row>
    <row r="81" spans="1:13" x14ac:dyDescent="0.2">
      <c r="A81" s="102"/>
      <c r="B81" s="102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</row>
    <row r="82" spans="1:13" x14ac:dyDescent="0.2">
      <c r="A82" s="102"/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</row>
    <row r="83" spans="1:13" x14ac:dyDescent="0.2">
      <c r="A83" s="102"/>
      <c r="B83" s="102"/>
      <c r="C83" s="102"/>
      <c r="D83" s="102"/>
      <c r="E83" s="102"/>
      <c r="F83" s="102"/>
      <c r="G83" s="102"/>
      <c r="H83" s="102"/>
      <c r="I83" s="102"/>
      <c r="J83" s="102"/>
      <c r="K83" s="102"/>
      <c r="L83" s="102"/>
      <c r="M83" s="102"/>
    </row>
    <row r="84" spans="1:13" x14ac:dyDescent="0.2">
      <c r="A84" s="102"/>
      <c r="B84" s="102"/>
      <c r="C84" s="102"/>
      <c r="D84" s="102"/>
      <c r="E84" s="102"/>
      <c r="F84" s="102"/>
      <c r="G84" s="102"/>
      <c r="H84" s="102"/>
      <c r="I84" s="102"/>
      <c r="J84" s="102"/>
      <c r="K84" s="102"/>
      <c r="L84" s="102"/>
      <c r="M84" s="102"/>
    </row>
    <row r="85" spans="1:13" x14ac:dyDescent="0.2">
      <c r="A85" s="102"/>
      <c r="B85" s="102"/>
      <c r="C85" s="102"/>
      <c r="D85" s="102"/>
      <c r="E85" s="102"/>
      <c r="F85" s="102"/>
      <c r="G85" s="102"/>
      <c r="H85" s="102"/>
      <c r="I85" s="102"/>
      <c r="J85" s="102"/>
      <c r="K85" s="102"/>
      <c r="L85" s="102"/>
      <c r="M85" s="102"/>
    </row>
    <row r="86" spans="1:13" ht="13.9" customHeight="1" x14ac:dyDescent="0.2">
      <c r="A86" s="102"/>
      <c r="B86" s="102"/>
      <c r="C86" s="102"/>
      <c r="D86" s="102"/>
      <c r="E86" s="102"/>
      <c r="F86" s="102"/>
      <c r="G86" s="102"/>
      <c r="H86" s="102"/>
      <c r="I86" s="102"/>
      <c r="J86" s="102"/>
      <c r="K86" s="102"/>
      <c r="L86" s="102"/>
      <c r="M86" s="102"/>
    </row>
    <row r="87" spans="1:13" ht="13.9" customHeight="1" x14ac:dyDescent="0.2">
      <c r="A87" s="102"/>
      <c r="B87" s="102"/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</row>
    <row r="88" spans="1:13" x14ac:dyDescent="0.2">
      <c r="A88" s="102"/>
      <c r="B88" s="102"/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</row>
    <row r="89" spans="1:13" x14ac:dyDescent="0.2">
      <c r="A89" s="102"/>
      <c r="B89" s="102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</row>
    <row r="90" spans="1:13" x14ac:dyDescent="0.2">
      <c r="A90" s="102"/>
      <c r="B90" s="102"/>
      <c r="C90" s="102"/>
      <c r="D90" s="102"/>
      <c r="E90" s="102"/>
      <c r="F90" s="102"/>
      <c r="G90" s="102"/>
      <c r="H90" s="102"/>
      <c r="I90" s="102"/>
      <c r="J90" s="102"/>
      <c r="K90" s="102"/>
      <c r="L90" s="102"/>
      <c r="M90" s="102"/>
    </row>
    <row r="91" spans="1:13" x14ac:dyDescent="0.2">
      <c r="A91" s="102"/>
      <c r="B91" s="102"/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</row>
    <row r="92" spans="1:13" x14ac:dyDescent="0.2">
      <c r="A92" s="102"/>
      <c r="B92" s="102"/>
      <c r="C92" s="102"/>
      <c r="D92" s="102"/>
      <c r="E92" s="102"/>
      <c r="F92" s="102"/>
      <c r="G92" s="102"/>
      <c r="H92" s="102"/>
      <c r="I92" s="102"/>
      <c r="J92" s="102"/>
      <c r="K92" s="102"/>
      <c r="L92" s="102"/>
      <c r="M92" s="102"/>
    </row>
    <row r="93" spans="1:13" x14ac:dyDescent="0.2">
      <c r="A93" s="102"/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</row>
    <row r="94" spans="1:13" x14ac:dyDescent="0.2">
      <c r="A94" s="102"/>
      <c r="B94" s="102"/>
      <c r="C94" s="102"/>
      <c r="D94" s="102"/>
      <c r="E94" s="102"/>
      <c r="F94" s="102"/>
      <c r="G94" s="102"/>
      <c r="H94" s="102"/>
      <c r="I94" s="102"/>
      <c r="J94" s="102"/>
      <c r="K94" s="102"/>
      <c r="L94" s="102"/>
      <c r="M94" s="102"/>
    </row>
    <row r="95" spans="1:13" x14ac:dyDescent="0.2">
      <c r="A95" s="102"/>
      <c r="B95" s="102"/>
      <c r="C95" s="102"/>
      <c r="D95" s="102"/>
      <c r="E95" s="102"/>
      <c r="F95" s="102"/>
      <c r="G95" s="102"/>
      <c r="H95" s="102"/>
      <c r="I95" s="102"/>
      <c r="J95" s="102"/>
      <c r="K95" s="102"/>
      <c r="L95" s="102"/>
      <c r="M95" s="102"/>
    </row>
    <row r="96" spans="1:13" x14ac:dyDescent="0.2">
      <c r="A96" s="102"/>
      <c r="B96" s="102"/>
      <c r="C96" s="102"/>
      <c r="D96" s="102"/>
      <c r="E96" s="102"/>
      <c r="F96" s="102"/>
      <c r="G96" s="102"/>
      <c r="H96" s="102"/>
      <c r="I96" s="102"/>
      <c r="J96" s="102"/>
      <c r="K96" s="102"/>
      <c r="L96" s="102"/>
      <c r="M96" s="102"/>
    </row>
    <row r="97" spans="1:13" x14ac:dyDescent="0.2">
      <c r="A97" s="102"/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</row>
    <row r="98" spans="1:13" x14ac:dyDescent="0.2">
      <c r="A98" s="102"/>
      <c r="B98" s="102"/>
      <c r="C98" s="102"/>
      <c r="D98" s="102"/>
      <c r="E98" s="102"/>
      <c r="F98" s="102"/>
      <c r="G98" s="102"/>
      <c r="H98" s="102"/>
      <c r="I98" s="102"/>
      <c r="J98" s="102"/>
      <c r="K98" s="102"/>
      <c r="L98" s="102"/>
      <c r="M98" s="102"/>
    </row>
    <row r="99" spans="1:13" x14ac:dyDescent="0.2">
      <c r="A99" s="102"/>
      <c r="B99" s="102"/>
      <c r="C99" s="102"/>
      <c r="D99" s="102"/>
      <c r="E99" s="102"/>
      <c r="F99" s="102"/>
      <c r="G99" s="102"/>
      <c r="H99" s="102"/>
      <c r="I99" s="102"/>
      <c r="J99" s="102"/>
      <c r="K99" s="102"/>
      <c r="L99" s="102"/>
      <c r="M99" s="102"/>
    </row>
    <row r="100" spans="1:13" x14ac:dyDescent="0.2">
      <c r="A100" s="102"/>
      <c r="B100" s="102"/>
      <c r="C100" s="102"/>
      <c r="D100" s="102"/>
      <c r="E100" s="102"/>
      <c r="F100" s="102"/>
      <c r="G100" s="102"/>
      <c r="H100" s="102"/>
      <c r="I100" s="102"/>
      <c r="J100" s="102"/>
      <c r="K100" s="102"/>
      <c r="L100" s="102"/>
      <c r="M100" s="102"/>
    </row>
    <row r="101" spans="1:13" x14ac:dyDescent="0.2">
      <c r="A101" s="102"/>
      <c r="B101" s="102"/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</row>
    <row r="102" spans="1:13" x14ac:dyDescent="0.2">
      <c r="A102" s="102"/>
      <c r="B102" s="102"/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</row>
    <row r="103" spans="1:13" x14ac:dyDescent="0.2">
      <c r="A103" s="102"/>
      <c r="B103" s="102"/>
      <c r="C103" s="102"/>
      <c r="D103" s="102"/>
      <c r="E103" s="102"/>
      <c r="F103" s="102"/>
      <c r="G103" s="102"/>
      <c r="H103" s="102"/>
      <c r="I103" s="102"/>
      <c r="J103" s="102"/>
      <c r="K103" s="102"/>
      <c r="L103" s="102"/>
      <c r="M103" s="102"/>
    </row>
    <row r="104" spans="1:13" x14ac:dyDescent="0.2">
      <c r="A104" s="102"/>
      <c r="B104" s="102"/>
      <c r="C104" s="102"/>
      <c r="D104" s="102"/>
      <c r="E104" s="102"/>
      <c r="F104" s="102"/>
      <c r="G104" s="102"/>
      <c r="H104" s="102"/>
      <c r="I104" s="102"/>
      <c r="J104" s="102"/>
      <c r="K104" s="102"/>
      <c r="L104" s="102"/>
      <c r="M104" s="102"/>
    </row>
    <row r="105" spans="1:13" x14ac:dyDescent="0.2">
      <c r="A105" s="102"/>
      <c r="B105" s="102"/>
      <c r="C105" s="102"/>
      <c r="D105" s="102"/>
      <c r="E105" s="102"/>
      <c r="F105" s="102"/>
      <c r="G105" s="102"/>
      <c r="H105" s="102"/>
      <c r="I105" s="102"/>
      <c r="J105" s="102"/>
      <c r="K105" s="102"/>
      <c r="L105" s="102"/>
      <c r="M105" s="102"/>
    </row>
    <row r="106" spans="1:13" x14ac:dyDescent="0.2">
      <c r="A106" s="102"/>
      <c r="B106" s="102"/>
      <c r="C106" s="102"/>
      <c r="D106" s="102"/>
      <c r="E106" s="102"/>
      <c r="F106" s="102"/>
      <c r="G106" s="102"/>
      <c r="H106" s="102"/>
      <c r="I106" s="102"/>
      <c r="J106" s="102"/>
      <c r="K106" s="102"/>
      <c r="L106" s="102"/>
      <c r="M106" s="102"/>
    </row>
    <row r="107" spans="1:13" x14ac:dyDescent="0.2">
      <c r="A107" s="102"/>
      <c r="B107" s="102"/>
      <c r="C107" s="102"/>
      <c r="D107" s="102"/>
      <c r="E107" s="102"/>
      <c r="F107" s="102"/>
      <c r="G107" s="102"/>
      <c r="H107" s="102"/>
      <c r="I107" s="102"/>
      <c r="J107" s="102"/>
      <c r="K107" s="102"/>
      <c r="L107" s="102"/>
      <c r="M107" s="102"/>
    </row>
    <row r="108" spans="1:13" x14ac:dyDescent="0.2">
      <c r="A108" s="102"/>
      <c r="B108" s="102"/>
      <c r="C108" s="102"/>
      <c r="D108" s="102"/>
      <c r="E108" s="102"/>
      <c r="F108" s="102"/>
      <c r="G108" s="102"/>
      <c r="H108" s="102"/>
      <c r="I108" s="102"/>
      <c r="J108" s="102"/>
      <c r="K108" s="102"/>
      <c r="L108" s="102"/>
      <c r="M108" s="102"/>
    </row>
    <row r="109" spans="1:13" x14ac:dyDescent="0.2">
      <c r="A109" s="102"/>
      <c r="B109" s="102"/>
      <c r="C109" s="102"/>
      <c r="D109" s="102"/>
      <c r="E109" s="102"/>
      <c r="F109" s="102"/>
      <c r="G109" s="102"/>
      <c r="H109" s="102"/>
      <c r="I109" s="102"/>
      <c r="J109" s="102"/>
      <c r="K109" s="102"/>
      <c r="L109" s="102"/>
      <c r="M109" s="102"/>
    </row>
    <row r="110" spans="1:13" x14ac:dyDescent="0.2">
      <c r="A110" s="102"/>
      <c r="B110" s="102"/>
      <c r="C110" s="102"/>
      <c r="D110" s="102"/>
      <c r="E110" s="102"/>
      <c r="F110" s="102"/>
      <c r="G110" s="102"/>
      <c r="H110" s="102"/>
      <c r="I110" s="102"/>
      <c r="J110" s="102"/>
      <c r="K110" s="102"/>
      <c r="L110" s="102"/>
      <c r="M110" s="102"/>
    </row>
    <row r="111" spans="1:13" x14ac:dyDescent="0.2">
      <c r="A111" s="102"/>
      <c r="B111" s="102"/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</row>
    <row r="112" spans="1:13" x14ac:dyDescent="0.2">
      <c r="A112" s="102"/>
      <c r="B112" s="102"/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</row>
    <row r="113" spans="1:13" x14ac:dyDescent="0.2">
      <c r="A113" s="102"/>
      <c r="B113" s="102"/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</row>
    <row r="114" spans="1:13" x14ac:dyDescent="0.2">
      <c r="A114" s="102"/>
      <c r="B114" s="102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</row>
    <row r="115" spans="1:13" x14ac:dyDescent="0.2">
      <c r="A115" s="102"/>
      <c r="B115" s="102"/>
      <c r="C115" s="102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</row>
    <row r="116" spans="1:13" x14ac:dyDescent="0.2">
      <c r="A116" s="102"/>
      <c r="B116" s="102"/>
      <c r="C116" s="102"/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</row>
    <row r="117" spans="1:13" x14ac:dyDescent="0.2">
      <c r="A117" s="102"/>
      <c r="B117" s="102"/>
      <c r="C117" s="102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</row>
    <row r="118" spans="1:13" x14ac:dyDescent="0.2">
      <c r="A118" s="102"/>
      <c r="B118" s="102"/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</row>
    <row r="119" spans="1:13" x14ac:dyDescent="0.2">
      <c r="A119" s="102"/>
      <c r="B119" s="102"/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</row>
    <row r="120" spans="1:13" x14ac:dyDescent="0.2">
      <c r="A120" s="102"/>
      <c r="B120" s="102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</row>
    <row r="121" spans="1:13" x14ac:dyDescent="0.2">
      <c r="A121" s="102"/>
      <c r="B121" s="102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</row>
    <row r="122" spans="1:13" x14ac:dyDescent="0.2">
      <c r="A122" s="102"/>
      <c r="B122" s="102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</row>
    <row r="123" spans="1:13" x14ac:dyDescent="0.2">
      <c r="A123" s="102"/>
      <c r="B123" s="102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</row>
    <row r="124" spans="1:13" x14ac:dyDescent="0.2">
      <c r="A124" s="102"/>
      <c r="B124" s="102"/>
      <c r="C124" s="102"/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</row>
    <row r="125" spans="1:13" x14ac:dyDescent="0.2">
      <c r="A125" s="102"/>
      <c r="B125" s="102"/>
      <c r="C125" s="102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</row>
    <row r="126" spans="1:13" x14ac:dyDescent="0.2">
      <c r="A126" s="102"/>
      <c r="B126" s="102"/>
      <c r="C126" s="102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</row>
    <row r="127" spans="1:13" x14ac:dyDescent="0.2">
      <c r="A127" s="102"/>
      <c r="B127" s="102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</row>
    <row r="128" spans="1:13" x14ac:dyDescent="0.2">
      <c r="A128" s="102"/>
      <c r="B128" s="102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</row>
    <row r="129" spans="1:13" x14ac:dyDescent="0.2">
      <c r="A129" s="102"/>
      <c r="B129" s="102"/>
      <c r="C129" s="102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</row>
    <row r="130" spans="1:13" x14ac:dyDescent="0.2">
      <c r="A130" s="102"/>
      <c r="B130" s="102"/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</row>
  </sheetData>
  <pageMargins left="0.7" right="0.7" top="0.78740157499999996" bottom="0.7874015749999999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Sumář 2021 podle typu knihoven</vt:lpstr>
      <vt:lpstr>Sumář 2021 podle oblastí</vt:lpstr>
      <vt:lpstr>Českolipsko</vt:lpstr>
      <vt:lpstr>Jablonecko</vt:lpstr>
      <vt:lpstr>Liberecko</vt:lpstr>
      <vt:lpstr>Semilsko</vt:lpstr>
      <vt:lpstr>Vysvětlivky</vt:lpstr>
    </vt:vector>
  </TitlesOfParts>
  <Company>kvk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starcova</dc:creator>
  <cp:lastModifiedBy>stankova</cp:lastModifiedBy>
  <cp:lastPrinted>2022-05-16T09:08:55Z</cp:lastPrinted>
  <dcterms:created xsi:type="dcterms:W3CDTF">2012-08-03T11:27:03Z</dcterms:created>
  <dcterms:modified xsi:type="dcterms:W3CDTF">2022-05-16T09:09:04Z</dcterms:modified>
</cp:coreProperties>
</file>